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0" windowWidth="15480" windowHeight="11640" tabRatio="601" activeTab="7"/>
  </bookViews>
  <sheets>
    <sheet name="Inscriptions" sheetId="1" r:id="rId1"/>
    <sheet name="Handicaps" sheetId="2" r:id="rId2"/>
    <sheet name="7sur8" sheetId="3" r:id="rId3"/>
    <sheet name="JokerSansConj" sheetId="4" r:id="rId4"/>
    <sheet name="Composition" sheetId="5" r:id="rId5"/>
    <sheet name="Thématique" sheetId="6" r:id="rId6"/>
    <sheet name="7et8joker" sheetId="7" r:id="rId7"/>
    <sheet name="Général" sheetId="8" r:id="rId8"/>
  </sheets>
  <definedNames>
    <definedName name="_xlnm._FilterDatabase" localSheetId="7" hidden="1">'Général'!$A$7:$AM$20</definedName>
    <definedName name="HandiGénéral">'Général'!$AK$8:$AK$20</definedName>
    <definedName name="HandiJ1">'Handicaps'!$D$27:$D$45</definedName>
    <definedName name="HandiJ1P01">'Inscriptions'!$D$6</definedName>
    <definedName name="HandiJ1P02">'Inscriptions'!$D$7</definedName>
    <definedName name="HandiJ1P03">'Inscriptions'!$D$8</definedName>
    <definedName name="HandiJ1P04">'Inscriptions'!$D$9</definedName>
    <definedName name="HandiJ1P05">'Inscriptions'!$D$10</definedName>
    <definedName name="HandiJ1P06">'Inscriptions'!$D$11</definedName>
    <definedName name="HandiJ1P07">'Inscriptions'!$D$12</definedName>
    <definedName name="HandiJ1P08">'Inscriptions'!$D$13</definedName>
    <definedName name="HandiJ1P09">'Inscriptions'!$D$14</definedName>
    <definedName name="HandiJ1P10">'Inscriptions'!$D$15</definedName>
    <definedName name="HandiJ1P11">'Inscriptions'!$D$16</definedName>
    <definedName name="HandiJ1P12">'Inscriptions'!$D$17</definedName>
    <definedName name="HandiJ1P13">'Inscriptions'!$D$18</definedName>
    <definedName name="HandiJ2">'Handicaps'!$E$26:$W$26</definedName>
    <definedName name="HandiJ2P01">'Inscriptions'!$G$6</definedName>
    <definedName name="HandiJ2P02">'Inscriptions'!$G$7</definedName>
    <definedName name="HandiJ2P03">'Inscriptions'!$G$8</definedName>
    <definedName name="HandiJ2P04">'Inscriptions'!$G$9</definedName>
    <definedName name="HandiJ2P05">'Inscriptions'!$G$10</definedName>
    <definedName name="HandiJ2P06">'Inscriptions'!$G$11</definedName>
    <definedName name="HandiJ2P07">'Inscriptions'!$G$12</definedName>
    <definedName name="HandiJ2P08">'Inscriptions'!$G$13</definedName>
    <definedName name="HandiJ2P09">'Inscriptions'!$G$14</definedName>
    <definedName name="HandiJ2P10">'Inscriptions'!$G$15</definedName>
    <definedName name="HandiJ2P11">'Inscriptions'!$G$16</definedName>
    <definedName name="HandiJ2P12">'Inscriptions'!$G$17</definedName>
    <definedName name="HandiJ2P13">'Inscriptions'!$G$18</definedName>
    <definedName name="HandIndiv">'Handicaps'!$Y$27:$Z$45</definedName>
    <definedName name="HandiP01">'Inscriptions'!$H$6</definedName>
    <definedName name="HandiP02">'Inscriptions'!$H$7</definedName>
    <definedName name="HandiP03">'Inscriptions'!$H$8</definedName>
    <definedName name="HandiP04">'Inscriptions'!$H$9</definedName>
    <definedName name="HandiP05">'Inscriptions'!$H$10</definedName>
    <definedName name="HandiP06">'Inscriptions'!$H$11</definedName>
    <definedName name="HandiP07">'Inscriptions'!$H$12</definedName>
    <definedName name="HandiP08">'Inscriptions'!$H$13</definedName>
    <definedName name="HandiP09">'Inscriptions'!$H$14</definedName>
    <definedName name="HandiP1">'Général'!$J$8:$J$20</definedName>
    <definedName name="HandiP10">'Inscriptions'!$H$15</definedName>
    <definedName name="HandiP11">'Inscriptions'!$H$16</definedName>
    <definedName name="HandiP12">'Inscriptions'!$H$17</definedName>
    <definedName name="HandiP13">'Inscriptions'!$H$18</definedName>
    <definedName name="HandiP2">'Général'!$T$8:$T$20</definedName>
    <definedName name="HandiP3">'Général'!$Y$8:$Y$20</definedName>
    <definedName name="HandiP4">'Général'!$O$8:$O$20</definedName>
    <definedName name="HandiP5">'Général'!$AD$8:$AD$20</definedName>
    <definedName name="HandiTableau">'Handicaps'!$E$2+'Handicaps'!$E$27:$W$45</definedName>
    <definedName name="HPaires">'Inscriptions'!$H$6:$H$18</definedName>
    <definedName name="Joueurs">'Handicaps'!$AB$4:$AB$46</definedName>
    <definedName name="JoueursSéries">'Handicaps'!$AB$4:$AC$46</definedName>
    <definedName name="ListeSéries">'Handicaps'!$Y$27:$Y$45</definedName>
    <definedName name="P1CUM">'7sur8'!$E$31</definedName>
    <definedName name="P1ST01">'7sur8'!$F$31</definedName>
    <definedName name="P1ST02">'7sur8'!$J$31</definedName>
    <definedName name="P1ST03">'7sur8'!$N$31</definedName>
    <definedName name="P1ST04">'7sur8'!$R$31</definedName>
    <definedName name="P1ST05">'7sur8'!$V$31</definedName>
    <definedName name="P1ST06">'7sur8'!$Z$31</definedName>
    <definedName name="P1ST07">'7sur8'!$AD$31</definedName>
    <definedName name="P1ST08">'7sur8'!$AH$31</definedName>
    <definedName name="P1ST09">'7sur8'!$AL$31</definedName>
    <definedName name="P1ST10">'7sur8'!$AP$31</definedName>
    <definedName name="P1ST11">'7sur8'!$AT$31</definedName>
    <definedName name="P1ST12">'7sur8'!$AX$31</definedName>
    <definedName name="P1ST13">'7sur8'!$BB$31</definedName>
    <definedName name="P2CUM">'JokerSansConj'!$E$31</definedName>
    <definedName name="P2ST01">'JokerSansConj'!$F$31</definedName>
    <definedName name="P2ST02">'JokerSansConj'!$J$31</definedName>
    <definedName name="P2ST03">'JokerSansConj'!$N$31</definedName>
    <definedName name="P2ST04">'JokerSansConj'!$R$31</definedName>
    <definedName name="P2ST05">'JokerSansConj'!$V$31</definedName>
    <definedName name="P2ST06">'JokerSansConj'!$Z$31</definedName>
    <definedName name="P2ST07">'JokerSansConj'!$AD$31</definedName>
    <definedName name="P2ST08">'JokerSansConj'!$AH$31</definedName>
    <definedName name="P2ST09">'JokerSansConj'!$AL$31</definedName>
    <definedName name="P2ST10">'JokerSansConj'!$AP$31</definedName>
    <definedName name="P2ST11">'JokerSansConj'!$AT$31</definedName>
    <definedName name="P2ST12">'JokerSansConj'!$AX$31</definedName>
    <definedName name="P2ST13">'JokerSansConj'!$BB$31</definedName>
    <definedName name="P3CUM">'Thématique'!$F$31</definedName>
    <definedName name="P3ST01">'Thématique'!$G$31</definedName>
    <definedName name="P3ST02">'Thématique'!$L$31</definedName>
    <definedName name="P3ST03">'Thématique'!$Q$31</definedName>
    <definedName name="P3ST04">'Thématique'!$V$31</definedName>
    <definedName name="P3ST05">'Thématique'!$AA$31</definedName>
    <definedName name="P3ST06">'Thématique'!$AF$31</definedName>
    <definedName name="P3ST07">'Thématique'!$AK$31</definedName>
    <definedName name="P3ST08">'Thématique'!$AP$31</definedName>
    <definedName name="P3ST09">'Thématique'!$AU$31</definedName>
    <definedName name="P3ST10">'Thématique'!$AZ$31</definedName>
    <definedName name="P3ST11">'Thématique'!$BE$31</definedName>
    <definedName name="P3ST12">'Thématique'!$BJ$31</definedName>
    <definedName name="P3ST13">'Thématique'!$BO$31</definedName>
    <definedName name="P4CUM">'Composition'!$G$31</definedName>
    <definedName name="P4ST01">'Composition'!$H$31</definedName>
    <definedName name="P4ST02">'Composition'!$L$31</definedName>
    <definedName name="P4ST03">'Composition'!$P$31</definedName>
    <definedName name="P4ST04">'Composition'!$T$31</definedName>
    <definedName name="P4ST05">'Composition'!$X$31</definedName>
    <definedName name="P4ST06">'Composition'!$AB$31</definedName>
    <definedName name="P4ST07">'Composition'!$AF$31</definedName>
    <definedName name="P4ST08">'Composition'!$AJ$31</definedName>
    <definedName name="P4ST09">'Composition'!$AN$31</definedName>
    <definedName name="P4ST1">'Composition'!$H$31</definedName>
    <definedName name="P4ST10">'Composition'!$AR$31</definedName>
    <definedName name="P4ST11">'Composition'!$AV$31</definedName>
    <definedName name="P4ST12">'Composition'!$AZ$31</definedName>
    <definedName name="P4ST13">'Composition'!$BD$31</definedName>
    <definedName name="P5CUM">'7et8joker'!$E$31</definedName>
    <definedName name="P5ST01">'7et8joker'!$F$31</definedName>
    <definedName name="P5ST02">'7et8joker'!$J$31</definedName>
    <definedName name="P5ST03">'7et8joker'!$N$31</definedName>
    <definedName name="P5ST04">'7et8joker'!$R$31</definedName>
    <definedName name="P5ST05">'7et8joker'!$V$31</definedName>
    <definedName name="P5ST06">'7et8joker'!$Z$31</definedName>
    <definedName name="P5ST07">'7et8joker'!$AD$31</definedName>
    <definedName name="P5ST08">'7et8joker'!$AH$31</definedName>
    <definedName name="P5ST09">'7et8joker'!$AL$31</definedName>
    <definedName name="P5ST10">'7et8joker'!$AP$31</definedName>
    <definedName name="P5ST11">'7et8joker'!$AT$31</definedName>
    <definedName name="P5ST12">'7et8joker'!$AX$31</definedName>
    <definedName name="P5ST13">'7et8joker'!$BB$31</definedName>
    <definedName name="ScratchGénéral">'Général'!$AG$8:$AG$20</definedName>
    <definedName name="ScratchP1">'Général'!$H$8:$H$20</definedName>
    <definedName name="ScratchP2">'Général'!$R$8:$R$20</definedName>
    <definedName name="ScratchP3">'Général'!$W$8:$W$20</definedName>
    <definedName name="ScratchP4">'Général'!$M$8:$M$20</definedName>
    <definedName name="ScratchP5">'Général'!$AB$8:$AB$20</definedName>
    <definedName name="T01CUM1">'7sur8'!$I$31</definedName>
    <definedName name="T01CUM2">'JokerSansConj'!$I$31</definedName>
    <definedName name="T01CUM3">'Thématique'!$K$31</definedName>
    <definedName name="T01CUM4">'Composition'!$K$31</definedName>
    <definedName name="T01CUM5">'7et8joker'!$I$31</definedName>
    <definedName name="T01TOT1">'7sur8'!$I$33</definedName>
    <definedName name="T01TOT2">'JokerSansConj'!$I$33</definedName>
    <definedName name="T01TOT3">'Thématique'!$K$33</definedName>
    <definedName name="T01TOT4">'Composition'!$K$33</definedName>
    <definedName name="T01TOT5">'7et8joker'!$I$33</definedName>
    <definedName name="T02CUM1">'7sur8'!$M$31</definedName>
    <definedName name="T02CUM2">'JokerSansConj'!$M$31</definedName>
    <definedName name="T02CUM3">'Thématique'!$P$31</definedName>
    <definedName name="T02CUM4">'Composition'!$O$31</definedName>
    <definedName name="T02CUM5">'7et8joker'!$M$31</definedName>
    <definedName name="T02TOT1">'7sur8'!$M$33</definedName>
    <definedName name="T02TOT2">'JokerSansConj'!$M$33</definedName>
    <definedName name="T02TOT3">'Thématique'!$P$33</definedName>
    <definedName name="T02TOT4">'Composition'!$O$33</definedName>
    <definedName name="T02TOT5">'7et8joker'!$M$33</definedName>
    <definedName name="T03CUM1">'7sur8'!$Q$31</definedName>
    <definedName name="T03CUM2">'JokerSansConj'!$Q$31</definedName>
    <definedName name="T03CUM3">'Thématique'!$U$31</definedName>
    <definedName name="T03CUM4">'Composition'!$S$31</definedName>
    <definedName name="T03CUM5">'7et8joker'!$Q$31</definedName>
    <definedName name="T03TOT1">'7sur8'!$Q$33</definedName>
    <definedName name="T03TOT2">'JokerSansConj'!$Q$33</definedName>
    <definedName name="T03TOT3">'Thématique'!$U$33</definedName>
    <definedName name="T03TOT4">'Composition'!$S$33</definedName>
    <definedName name="T03TOT5">'7et8joker'!$Q$33</definedName>
    <definedName name="T04CUM1">'7sur8'!$U$31</definedName>
    <definedName name="T04CUM2">'JokerSansConj'!$U$31</definedName>
    <definedName name="T04CUM3">'Thématique'!$Z$31</definedName>
    <definedName name="T04CUM4">'Composition'!$W$31</definedName>
    <definedName name="T04CUM5">'7et8joker'!$U$31</definedName>
    <definedName name="T04TOT1">'7sur8'!$U$33</definedName>
    <definedName name="T04TOT2">'JokerSansConj'!$U$33</definedName>
    <definedName name="T04TOT3">'Thématique'!$Z$33</definedName>
    <definedName name="T04TOT4">'Composition'!$W$33</definedName>
    <definedName name="T04TOT5">'7et8joker'!$U$33</definedName>
    <definedName name="T05CUM1">'7sur8'!$Y$31</definedName>
    <definedName name="T05CUM2">'JokerSansConj'!$Y$31</definedName>
    <definedName name="T05CUM3">'Thématique'!$AE$31</definedName>
    <definedName name="T05CUM4">'Composition'!$AA$31</definedName>
    <definedName name="T05CUM5">'7et8joker'!$Y$31</definedName>
    <definedName name="T05TOT1">'7sur8'!$Y$33</definedName>
    <definedName name="T05TOT2">'JokerSansConj'!$Y$33</definedName>
    <definedName name="T05TOT3">'Thématique'!$AE$33</definedName>
    <definedName name="T05TOT4">'Composition'!$AA$33</definedName>
    <definedName name="T05TOT5">'7et8joker'!$Y$33</definedName>
    <definedName name="T06CUM1">'7sur8'!$AC$31</definedName>
    <definedName name="T06CUM2">'JokerSansConj'!$AC$31</definedName>
    <definedName name="T06CUM3">'Thématique'!$AJ$31</definedName>
    <definedName name="T06CUM4">'Composition'!$AE$31</definedName>
    <definedName name="T06CUM5">'7et8joker'!$AC$31</definedName>
    <definedName name="T06TOT1">'7sur8'!$AC$33</definedName>
    <definedName name="T06TOT2">'JokerSansConj'!$AC$33</definedName>
    <definedName name="T06TOT3">'Thématique'!$AJ$33</definedName>
    <definedName name="T06TOT4">'Composition'!$AE$33</definedName>
    <definedName name="T06TOT5">'7et8joker'!$AC$33</definedName>
    <definedName name="T07CUM1">'7sur8'!$AG$31</definedName>
    <definedName name="T07CUM2">'JokerSansConj'!$AG$31</definedName>
    <definedName name="T07CUM3">'Thématique'!$AO$31</definedName>
    <definedName name="T07CUM4">'Composition'!$AI$31</definedName>
    <definedName name="T07CUM5">'7et8joker'!$AG$31</definedName>
    <definedName name="T07TOT1">'7sur8'!$AG$33</definedName>
    <definedName name="T07TOT2">'JokerSansConj'!$AG$33</definedName>
    <definedName name="T07TOT3">'Thématique'!$AO$33</definedName>
    <definedName name="T07TOT4">'Composition'!$AI$33</definedName>
    <definedName name="T07TOT5">'7et8joker'!$AG$33</definedName>
    <definedName name="T08CUM1">'7sur8'!$AK$31</definedName>
    <definedName name="T08CUM2">'JokerSansConj'!$AK$31</definedName>
    <definedName name="T08CUM3">'Thématique'!$AT$31</definedName>
    <definedName name="T08CUM4">'Composition'!$AM$31</definedName>
    <definedName name="T08CUM5">'7et8joker'!$AK$31</definedName>
    <definedName name="T08TOT1">'7sur8'!$AK$33</definedName>
    <definedName name="T08TOT2">'JokerSansConj'!$AK$33</definedName>
    <definedName name="T08TOT3">'Thématique'!$AT$33</definedName>
    <definedName name="T08TOT4">'Composition'!$AM$33</definedName>
    <definedName name="T08TOT5">'7et8joker'!$AK$33</definedName>
    <definedName name="T09CUM1">'7sur8'!$AO$31</definedName>
    <definedName name="T09CUM2">'JokerSansConj'!$AO$31</definedName>
    <definedName name="T09CUM3">'Thématique'!$AY$31</definedName>
    <definedName name="T09CUM4">'Composition'!$AQ$31</definedName>
    <definedName name="T09CUM5">'7et8joker'!$AO$31</definedName>
    <definedName name="T09TOT1">'7sur8'!$AO$33</definedName>
    <definedName name="T09TOT2">'JokerSansConj'!$AO$33</definedName>
    <definedName name="T09TOT3">'Thématique'!$AY$33</definedName>
    <definedName name="T09TOT4">'Composition'!$AQ$33</definedName>
    <definedName name="T09TOT5">'7et8joker'!$AO$33</definedName>
    <definedName name="T10CUM1">'7sur8'!$AS$31</definedName>
    <definedName name="T10CUM2">'JokerSansConj'!$AS$31</definedName>
    <definedName name="T10CUM3">'Thématique'!$BD$31</definedName>
    <definedName name="T10CUM4">'Composition'!$AU$31</definedName>
    <definedName name="T10CUM5">'7et8joker'!$AS$31</definedName>
    <definedName name="T10TOT1">'7sur8'!$AS$33</definedName>
    <definedName name="T10TOT2">'JokerSansConj'!$AS$33</definedName>
    <definedName name="T10TOT3">'Thématique'!$BD$33</definedName>
    <definedName name="T10TOT4">'Composition'!$AU$33</definedName>
    <definedName name="T10TOT5">'7et8joker'!$AS$33</definedName>
    <definedName name="T11CUM1">'7sur8'!$AW$31</definedName>
    <definedName name="T11CUM2">'JokerSansConj'!$AW$31</definedName>
    <definedName name="T11CUM3">'Thématique'!$BI$31</definedName>
    <definedName name="T11CUM4">'Composition'!$AY$31</definedName>
    <definedName name="T11CUM5">'7et8joker'!$AW$31</definedName>
    <definedName name="T11TOT1">'7sur8'!$AW$33</definedName>
    <definedName name="T11TOT2">'JokerSansConj'!$AW$33</definedName>
    <definedName name="T11TOT3">'Thématique'!$BI$33</definedName>
    <definedName name="T11TOT4">'Composition'!$AY$33</definedName>
    <definedName name="T11TOT5">'7et8joker'!$AW$33</definedName>
    <definedName name="T12CUM1">'7sur8'!$BA$31</definedName>
    <definedName name="T12CUM2">'JokerSansConj'!$BA$31</definedName>
    <definedName name="T12CUM3">'Thématique'!$BN$31</definedName>
    <definedName name="T12CUM4">'Composition'!$BC$31</definedName>
    <definedName name="T12CUM5">'7et8joker'!$BA$31</definedName>
    <definedName name="T12TOT1">'7sur8'!$BA$33</definedName>
    <definedName name="T12TOT2">'JokerSansConj'!$BA$33</definedName>
    <definedName name="T12TOT3">'Thématique'!$BN$33</definedName>
    <definedName name="T12TOT4">'Composition'!$BC$33</definedName>
    <definedName name="T12TOT5">'7et8joker'!$BA$33</definedName>
    <definedName name="T13CUM1">'7sur8'!$BE$31</definedName>
    <definedName name="T13CUM2">'JokerSansConj'!$BE$31</definedName>
    <definedName name="T13CUM3">'Thématique'!$BS$31</definedName>
    <definedName name="T13CUM4">'Composition'!$BG$31</definedName>
    <definedName name="T13CUM5">'7et8joker'!$BE$31</definedName>
    <definedName name="T13TOT1">'7sur8'!$BE$33</definedName>
    <definedName name="T13TOT2">'JokerSansConj'!$BE$33</definedName>
    <definedName name="T13TOT3">'Thématique'!$BS$33</definedName>
    <definedName name="T13TOT4">'Composition'!$BG$33</definedName>
    <definedName name="T13TOT5">'7et8joker'!$BE$33</definedName>
    <definedName name="TOP">'Général'!$AG$5</definedName>
  </definedNames>
  <calcPr fullCalcOnLoad="1"/>
</workbook>
</file>

<file path=xl/sharedStrings.xml><?xml version="1.0" encoding="utf-8"?>
<sst xmlns="http://schemas.openxmlformats.org/spreadsheetml/2006/main" count="1127" uniqueCount="343">
  <si>
    <t>Série</t>
  </si>
  <si>
    <t>Cumul</t>
  </si>
  <si>
    <t>Table</t>
  </si>
  <si>
    <t>Joueur 1</t>
  </si>
  <si>
    <t>Joueur 2</t>
  </si>
  <si>
    <t xml:space="preserve">Cumul </t>
  </si>
  <si>
    <t>Scratch</t>
  </si>
  <si>
    <t>Top</t>
  </si>
  <si>
    <t>4A</t>
  </si>
  <si>
    <t>5A</t>
  </si>
  <si>
    <t>4B</t>
  </si>
  <si>
    <t>5B</t>
  </si>
  <si>
    <t>6B</t>
  </si>
  <si>
    <t>6A</t>
  </si>
  <si>
    <t>Thématique</t>
  </si>
  <si>
    <t>s</t>
  </si>
  <si>
    <t>Sc.</t>
  </si>
  <si>
    <t>Total</t>
  </si>
  <si>
    <t>Coup</t>
  </si>
  <si>
    <t>Mot</t>
  </si>
  <si>
    <t>Score</t>
  </si>
  <si>
    <t>Coefficients</t>
  </si>
  <si>
    <t xml:space="preserve">Moyennes théoriques </t>
  </si>
  <si>
    <t>avec</t>
  </si>
  <si>
    <t>par paires</t>
  </si>
  <si>
    <t>Handicaps</t>
  </si>
  <si>
    <t xml:space="preserve">75% de la différence entre </t>
  </si>
  <si>
    <t>100 et le tableau ci-dessus</t>
  </si>
  <si>
    <t>7 sur 8</t>
  </si>
  <si>
    <t>a</t>
  </si>
  <si>
    <t>Pos.</t>
  </si>
  <si>
    <t>A</t>
  </si>
  <si>
    <t>²</t>
  </si>
  <si>
    <t>Individuel</t>
  </si>
  <si>
    <t>Si solo ("s") ou avertissement '("a"), entrez un "x" dans la case correspondante.</t>
  </si>
  <si>
    <t>Entrez les scores dans la colonne bleue, les cumuls sont calculés automatiquement.</t>
  </si>
  <si>
    <t>Si le top joué est dans le thème et que le bulletin pourte la mention "x2" alors entrer  "x" dans la colonne "t" (pour thème)</t>
  </si>
  <si>
    <t>t</t>
  </si>
  <si>
    <t>B</t>
  </si>
  <si>
    <t>T.</t>
  </si>
  <si>
    <t>Tirage</t>
  </si>
  <si>
    <t>CTP</t>
  </si>
  <si>
    <t>1A</t>
  </si>
  <si>
    <t>1B</t>
  </si>
  <si>
    <t>2A</t>
  </si>
  <si>
    <t>2B</t>
  </si>
  <si>
    <t>3A</t>
  </si>
  <si>
    <t>3B</t>
  </si>
  <si>
    <t>4C</t>
  </si>
  <si>
    <t>4D</t>
  </si>
  <si>
    <t>5C</t>
  </si>
  <si>
    <t>5D</t>
  </si>
  <si>
    <t>6C</t>
  </si>
  <si>
    <t>6D</t>
  </si>
  <si>
    <t>Joueurs</t>
  </si>
  <si>
    <t>Joueur</t>
  </si>
  <si>
    <t>VIGROUX Patrick</t>
  </si>
  <si>
    <t>BOHBOT Hervé</t>
  </si>
  <si>
    <t>POKA Elisée</t>
  </si>
  <si>
    <t>CABES Marc</t>
  </si>
  <si>
    <t>DERRUAU Michel</t>
  </si>
  <si>
    <t>SAGNAT Jacques</t>
  </si>
  <si>
    <t>BOHBOT Téodora</t>
  </si>
  <si>
    <t>PREFAUT Elisabeth</t>
  </si>
  <si>
    <t>MATTERA Cécile</t>
  </si>
  <si>
    <t>MAUREL Véronique</t>
  </si>
  <si>
    <t>COUTAND Geneviève</t>
  </si>
  <si>
    <t>ITTAH Edith</t>
  </si>
  <si>
    <t>WINNINGER Christine</t>
  </si>
  <si>
    <t>LIEVRE Roseline</t>
  </si>
  <si>
    <t>DERRUAU Dominique</t>
  </si>
  <si>
    <t>ALBE Grégory</t>
  </si>
  <si>
    <t>VIGROUX Nicole</t>
  </si>
  <si>
    <t>HAENNI Serge</t>
  </si>
  <si>
    <t>RASLE Alain</t>
  </si>
  <si>
    <t>HENRY Eve</t>
  </si>
  <si>
    <t>LEVY Marie-Jo</t>
  </si>
  <si>
    <t>HUSELSTEIN Véronique</t>
  </si>
  <si>
    <t>JOUFFROY Françoise</t>
  </si>
  <si>
    <t>JOUFFROY Michel</t>
  </si>
  <si>
    <t>SERAZIN Arnaud</t>
  </si>
  <si>
    <t>CHAVERNAC Didier</t>
  </si>
  <si>
    <t>BOYER Claudine</t>
  </si>
  <si>
    <t>WINTREBERT Hélène</t>
  </si>
  <si>
    <t>GAINE Chantal</t>
  </si>
  <si>
    <t>LIBRA Lysiane</t>
  </si>
  <si>
    <t>SENECA Sandrine</t>
  </si>
  <si>
    <t>MEDEIROS Nathalie</t>
  </si>
  <si>
    <t>DESPLAN Anne-Marie</t>
  </si>
  <si>
    <t>PENO Dolorès</t>
  </si>
  <si>
    <t>SOUSSAN Philippe</t>
  </si>
  <si>
    <t>MAUREL Jacques</t>
  </si>
  <si>
    <t>Paire</t>
  </si>
  <si>
    <t>Remplacer "Paires" par "J 1" ou "J 2" dans la liste pour signaler les joueurs seuls pour cette partie</t>
  </si>
  <si>
    <t>Si solo ("s") ou avertissement ("a"), entrez un "x" dans la case correspondante.</t>
  </si>
  <si>
    <t>Bonus</t>
  </si>
  <si>
    <t>H3</t>
  </si>
  <si>
    <t>5E</t>
  </si>
  <si>
    <t>MAURY Viviane</t>
  </si>
  <si>
    <t>FANTOME Joueur</t>
  </si>
  <si>
    <t>x</t>
  </si>
  <si>
    <t>8A</t>
  </si>
  <si>
    <t>E4</t>
  </si>
  <si>
    <t>J 2</t>
  </si>
  <si>
    <t>14A</t>
  </si>
  <si>
    <t>J 1</t>
  </si>
  <si>
    <t>H4</t>
  </si>
  <si>
    <t>5G</t>
  </si>
  <si>
    <t>1H</t>
  </si>
  <si>
    <t>15I</t>
  </si>
  <si>
    <t>Handicap</t>
  </si>
  <si>
    <t>Joker non conjugué</t>
  </si>
  <si>
    <t>Classement général</t>
  </si>
  <si>
    <t>%</t>
  </si>
  <si>
    <t>Clas.</t>
  </si>
  <si>
    <t>Type</t>
  </si>
  <si>
    <t>Partie</t>
  </si>
  <si>
    <t>12 h de Montpellier Scrabble</t>
  </si>
  <si>
    <t>% HJ1</t>
  </si>
  <si>
    <t>% HJ2</t>
  </si>
  <si>
    <t>% HP</t>
  </si>
  <si>
    <t>Remplacer "Paires" par "J 1" ou "J 2" dans la liste déroulante pour signaler les joueurs seuls pour cette partie</t>
  </si>
  <si>
    <t>CERNEAUX Marie-Annick</t>
  </si>
  <si>
    <t>CLAUSON Annie</t>
  </si>
  <si>
    <t>BRETON Romain</t>
  </si>
  <si>
    <t>MUTE Nadia</t>
  </si>
  <si>
    <t>1. Partie 7 sur 8 Joker</t>
  </si>
  <si>
    <t>10A</t>
  </si>
  <si>
    <t>D8</t>
  </si>
  <si>
    <t>O1</t>
  </si>
  <si>
    <t>N8</t>
  </si>
  <si>
    <t>I3</t>
  </si>
  <si>
    <t>3. Partie Joker Sans Conjugaisons</t>
  </si>
  <si>
    <t>J2</t>
  </si>
  <si>
    <t>B2</t>
  </si>
  <si>
    <t>A3</t>
  </si>
  <si>
    <t>L4</t>
  </si>
  <si>
    <t>12F</t>
  </si>
  <si>
    <t>ROGER Edith</t>
  </si>
  <si>
    <t>?OKNUPAD</t>
  </si>
  <si>
    <t>APpONDU</t>
  </si>
  <si>
    <t>K?+ESTEJA</t>
  </si>
  <si>
    <t>rEJETAS</t>
  </si>
  <si>
    <t>2H</t>
  </si>
  <si>
    <t>8H</t>
  </si>
  <si>
    <t>10H</t>
  </si>
  <si>
    <t>14H</t>
  </si>
  <si>
    <t>15H</t>
  </si>
  <si>
    <t>-UVERTGEC?</t>
  </si>
  <si>
    <t>DECUVaGE</t>
  </si>
  <si>
    <t>T?+DIIGRE</t>
  </si>
  <si>
    <t>G?+UUOIBF</t>
  </si>
  <si>
    <t>FAUBOUrG</t>
  </si>
  <si>
    <t>M7</t>
  </si>
  <si>
    <t>TREPIDaI</t>
  </si>
  <si>
    <t>I?+NAEEZI</t>
  </si>
  <si>
    <t>NIAIsEZ</t>
  </si>
  <si>
    <t>E?+DLRXUS</t>
  </si>
  <si>
    <t>DUpLEXAS</t>
  </si>
  <si>
    <t>-NOTWEES</t>
  </si>
  <si>
    <t>WESTErN</t>
  </si>
  <si>
    <t>G9</t>
  </si>
  <si>
    <t>O?+LLIFCE</t>
  </si>
  <si>
    <t>FOLIaCEE</t>
  </si>
  <si>
    <t>L?+LUTREM</t>
  </si>
  <si>
    <t>MEILLeUR</t>
  </si>
  <si>
    <t>-VLIEAAO</t>
  </si>
  <si>
    <t>OVULERAIs</t>
  </si>
  <si>
    <t>14B</t>
  </si>
  <si>
    <t>A?+HNNEIM</t>
  </si>
  <si>
    <t>AMENIONs</t>
  </si>
  <si>
    <t>B5</t>
  </si>
  <si>
    <t>?H+KIBOTA</t>
  </si>
  <si>
    <t>ABOUcHAIT</t>
  </si>
  <si>
    <t>K5</t>
  </si>
  <si>
    <t>-HREQOKMT</t>
  </si>
  <si>
    <t>A5</t>
  </si>
  <si>
    <t>KOTE</t>
  </si>
  <si>
    <t>QHMR+NTY</t>
  </si>
  <si>
    <t>HENRY</t>
  </si>
  <si>
    <t>F2</t>
  </si>
  <si>
    <t>?WEENAT</t>
  </si>
  <si>
    <t>WATtEE</t>
  </si>
  <si>
    <t>?AU+BJRS</t>
  </si>
  <si>
    <t>JABiRUS</t>
  </si>
  <si>
    <t>-AZBUUE?</t>
  </si>
  <si>
    <t>BiZUTE</t>
  </si>
  <si>
    <t>?EVPELI</t>
  </si>
  <si>
    <t>EnSEVENI</t>
  </si>
  <si>
    <t>?AAOGPL</t>
  </si>
  <si>
    <t>LAPAcHO</t>
  </si>
  <si>
    <t>-IXGDUC?</t>
  </si>
  <si>
    <t>sIX</t>
  </si>
  <si>
    <t>?GDCU+EE</t>
  </si>
  <si>
    <t>?AEROHS</t>
  </si>
  <si>
    <t>HOREcAS</t>
  </si>
  <si>
    <t>?LNNUOR</t>
  </si>
  <si>
    <t>JUNiOR</t>
  </si>
  <si>
    <t>2J</t>
  </si>
  <si>
    <t>?PAERTS</t>
  </si>
  <si>
    <t>ReTAPES</t>
  </si>
  <si>
    <t>LN?+QUOA</t>
  </si>
  <si>
    <t>QUINOLAs</t>
  </si>
  <si>
    <t>?EEGIST</t>
  </si>
  <si>
    <t>eTIGEES</t>
  </si>
  <si>
    <t>13A</t>
  </si>
  <si>
    <t>?LVDKEA</t>
  </si>
  <si>
    <t>fRAKE</t>
  </si>
  <si>
    <t>VLDMINO</t>
  </si>
  <si>
    <t>bUFONIDE</t>
  </si>
  <si>
    <t>A6</t>
  </si>
  <si>
    <t>?FONDUI</t>
  </si>
  <si>
    <t>MOLLI</t>
  </si>
  <si>
    <t>MLLIOMR</t>
  </si>
  <si>
    <t>VANDA</t>
  </si>
  <si>
    <t>K11</t>
  </si>
  <si>
    <t>MENRTTL</t>
  </si>
  <si>
    <t>MENE</t>
  </si>
  <si>
    <t>TRTL+MRY</t>
  </si>
  <si>
    <t>RAY</t>
  </si>
  <si>
    <t>10D</t>
  </si>
  <si>
    <t>2. Partie de composition</t>
  </si>
  <si>
    <t>TIRAGE</t>
  </si>
  <si>
    <t>AAAA</t>
  </si>
  <si>
    <t>D</t>
  </si>
  <si>
    <t>EEEE</t>
  </si>
  <si>
    <t>FF</t>
  </si>
  <si>
    <t>H</t>
  </si>
  <si>
    <t>III</t>
  </si>
  <si>
    <t>J</t>
  </si>
  <si>
    <t>LL</t>
  </si>
  <si>
    <t>M</t>
  </si>
  <si>
    <t>OO</t>
  </si>
  <si>
    <t>Q</t>
  </si>
  <si>
    <t>RR</t>
  </si>
  <si>
    <t>SS</t>
  </si>
  <si>
    <t>TT</t>
  </si>
  <si>
    <t>UUUU</t>
  </si>
  <si>
    <t>X</t>
  </si>
  <si>
    <t>Composition</t>
  </si>
  <si>
    <t>4. Partie thématique (végétal !)</t>
  </si>
  <si>
    <t>OMGNSUW</t>
  </si>
  <si>
    <t>MUNGOS</t>
  </si>
  <si>
    <t>W+QAKIDA</t>
  </si>
  <si>
    <t>KAWA</t>
  </si>
  <si>
    <t>I1</t>
  </si>
  <si>
    <t>QID+AENE</t>
  </si>
  <si>
    <t>DIAKENE</t>
  </si>
  <si>
    <t>1F</t>
  </si>
  <si>
    <t>Q+DUITAT</t>
  </si>
  <si>
    <t>QUITTA</t>
  </si>
  <si>
    <t>DU+PYITE</t>
  </si>
  <si>
    <t>PITE</t>
  </si>
  <si>
    <t>M3</t>
  </si>
  <si>
    <t>YUD+DRT?</t>
  </si>
  <si>
    <t>pADDY</t>
  </si>
  <si>
    <t>RUT+MCEU</t>
  </si>
  <si>
    <t>MYRTE</t>
  </si>
  <si>
    <t>8K</t>
  </si>
  <si>
    <t>CUU+OFAE</t>
  </si>
  <si>
    <t>COEF</t>
  </si>
  <si>
    <t>2D</t>
  </si>
  <si>
    <t>USBR+VOI</t>
  </si>
  <si>
    <t>BOUVIERS</t>
  </si>
  <si>
    <t>O3</t>
  </si>
  <si>
    <t>ONGVALE</t>
  </si>
  <si>
    <t>LAVOGNES</t>
  </si>
  <si>
    <t>9A</t>
  </si>
  <si>
    <t>EENNCLJ</t>
  </si>
  <si>
    <t>JONCEE</t>
  </si>
  <si>
    <t>LN+MOUSE</t>
  </si>
  <si>
    <t>OLEUMS</t>
  </si>
  <si>
    <t>N+EEEAOL</t>
  </si>
  <si>
    <t>EGEEN</t>
  </si>
  <si>
    <t>E8</t>
  </si>
  <si>
    <t>AOL+BNS?</t>
  </si>
  <si>
    <t>BLASONs</t>
  </si>
  <si>
    <t>AAAELTH</t>
  </si>
  <si>
    <t>ALTHAEA</t>
  </si>
  <si>
    <t>15G</t>
  </si>
  <si>
    <t>SHUILZE</t>
  </si>
  <si>
    <t>ZEBU</t>
  </si>
  <si>
    <t>A12</t>
  </si>
  <si>
    <t>LINS</t>
  </si>
  <si>
    <t>6F</t>
  </si>
  <si>
    <t>HUZE+ERU</t>
  </si>
  <si>
    <t>HURE+ESI</t>
  </si>
  <si>
    <t>HURES</t>
  </si>
  <si>
    <t>N11</t>
  </si>
  <si>
    <t>IR+FIPIX</t>
  </si>
  <si>
    <t>IF</t>
  </si>
  <si>
    <t>PIRIX+RT</t>
  </si>
  <si>
    <t>FAX</t>
  </si>
  <si>
    <t>B8</t>
  </si>
  <si>
    <t>TRIP</t>
  </si>
  <si>
    <t>RIX+RU</t>
  </si>
  <si>
    <t>RUIR</t>
  </si>
  <si>
    <t>MURIR</t>
  </si>
  <si>
    <t>K8</t>
  </si>
  <si>
    <t>5. Partie 7 et 8 joker</t>
  </si>
  <si>
    <t>7 et 8 joker</t>
  </si>
  <si>
    <t>ABVVONE?</t>
  </si>
  <si>
    <t>VOlVE</t>
  </si>
  <si>
    <t>ABN+RXAC?</t>
  </si>
  <si>
    <t>EXACeRBA</t>
  </si>
  <si>
    <t>N+EEEAOS?</t>
  </si>
  <si>
    <t>ApOSELENE</t>
  </si>
  <si>
    <t>?SEOTIIQ</t>
  </si>
  <si>
    <t>TOPIQuES</t>
  </si>
  <si>
    <t>D4</t>
  </si>
  <si>
    <t>I+TNEELL?</t>
  </si>
  <si>
    <t>SELLaIENT</t>
  </si>
  <si>
    <t>11D</t>
  </si>
  <si>
    <t>?AKJAEYT</t>
  </si>
  <si>
    <t>JAYETs</t>
  </si>
  <si>
    <t>H10</t>
  </si>
  <si>
    <t>AAK+BHRL?</t>
  </si>
  <si>
    <t>MBALAKHS</t>
  </si>
  <si>
    <t>15A</t>
  </si>
  <si>
    <t>-FEULEUW</t>
  </si>
  <si>
    <t>sULFUREE</t>
  </si>
  <si>
    <t>N3</t>
  </si>
  <si>
    <t>W+IEEEAS?</t>
  </si>
  <si>
    <t>TWEEtAIS</t>
  </si>
  <si>
    <t>E+HAUGMO?</t>
  </si>
  <si>
    <t>GOUAcHAMES</t>
  </si>
  <si>
    <t>O5</t>
  </si>
  <si>
    <t>O+NGRATE?</t>
  </si>
  <si>
    <t>HONGRATEs</t>
  </si>
  <si>
    <t>RRNNOIT?</t>
  </si>
  <si>
    <t>NaRRATION</t>
  </si>
  <si>
    <t>O4</t>
  </si>
  <si>
    <t>DOIRMUU?</t>
  </si>
  <si>
    <t>eRODIUM</t>
  </si>
  <si>
    <t>2F</t>
  </si>
  <si>
    <t>U+CIPRIDZ</t>
  </si>
  <si>
    <t>ZIRIDE</t>
  </si>
  <si>
    <t>13C</t>
  </si>
  <si>
    <t>CUP+DIF</t>
  </si>
  <si>
    <t>DUC</t>
  </si>
  <si>
    <t>PIF</t>
  </si>
  <si>
    <t>FI</t>
  </si>
  <si>
    <t>15N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</si>
</sst>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;;;"/>
    <numFmt numFmtId="175" formatCode="0.0"/>
    <numFmt numFmtId="176" formatCode="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mmm\-yyyy"/>
    <numFmt numFmtId="182" formatCode="[$-40C]dddd\ d\ mmmm\ yyyy"/>
    <numFmt numFmtId="183" formatCode="[$-F800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24" xfId="0" applyFont="1" applyBorder="1" applyAlignment="1">
      <alignment/>
    </xf>
    <xf numFmtId="0" fontId="4" fillId="0" borderId="0" xfId="0" applyFont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centerContinuous" vertical="center"/>
      <protection/>
    </xf>
    <xf numFmtId="177" fontId="6" fillId="0" borderId="0" xfId="0" applyNumberFormat="1" applyFont="1" applyAlignment="1" applyProtection="1">
      <alignment/>
      <protection/>
    </xf>
    <xf numFmtId="0" fontId="48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7" borderId="13" xfId="0" applyFill="1" applyBorder="1" applyAlignment="1">
      <alignment/>
    </xf>
    <xf numFmtId="0" fontId="6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 quotePrefix="1">
      <alignment horizontal="left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textRotation="90"/>
      <protection/>
    </xf>
    <xf numFmtId="177" fontId="8" fillId="0" borderId="13" xfId="0" applyNumberFormat="1" applyFont="1" applyFill="1" applyBorder="1" applyAlignment="1" applyProtection="1">
      <alignment horizontal="center" textRotation="90"/>
      <protection/>
    </xf>
    <xf numFmtId="0" fontId="6" fillId="0" borderId="13" xfId="0" applyFont="1" applyFill="1" applyBorder="1" applyAlignment="1" applyProtection="1">
      <alignment horizontal="center" textRotation="90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8" fillId="2" borderId="40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7" borderId="13" xfId="0" applyNumberFormat="1" applyFont="1" applyFill="1" applyBorder="1" applyAlignment="1" applyProtection="1">
      <alignment horizontal="right" vertical="center"/>
      <protection/>
    </xf>
    <xf numFmtId="3" fontId="6" fillId="2" borderId="13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textRotation="90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7" borderId="13" xfId="0" applyNumberFormat="1" applyFont="1" applyFill="1" applyBorder="1" applyAlignment="1" applyProtection="1">
      <alignment horizontal="right" vertical="center"/>
      <protection/>
    </xf>
    <xf numFmtId="0" fontId="8" fillId="8" borderId="13" xfId="0" applyFont="1" applyFill="1" applyBorder="1" applyAlignment="1" applyProtection="1">
      <alignment horizontal="center" textRotation="90"/>
      <protection/>
    </xf>
    <xf numFmtId="0" fontId="8" fillId="8" borderId="40" xfId="0" applyFont="1" applyFill="1" applyBorder="1" applyAlignment="1" applyProtection="1">
      <alignment horizontal="center" textRotation="90"/>
      <protection/>
    </xf>
    <xf numFmtId="0" fontId="8" fillId="13" borderId="13" xfId="0" applyFont="1" applyFill="1" applyBorder="1" applyAlignment="1" applyProtection="1">
      <alignment horizontal="center" textRotation="90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3" fillId="6" borderId="13" xfId="0" applyFont="1" applyFill="1" applyBorder="1" applyAlignment="1" applyProtection="1">
      <alignment horizontal="center"/>
      <protection/>
    </xf>
    <xf numFmtId="0" fontId="8" fillId="6" borderId="13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19" borderId="15" xfId="0" applyFont="1" applyFill="1" applyBorder="1" applyAlignment="1">
      <alignment horizontal="center"/>
    </xf>
    <xf numFmtId="0" fontId="8" fillId="19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3" xfId="0" applyFill="1" applyBorder="1" applyAlignment="1">
      <alignment horizontal="center" vertical="center"/>
    </xf>
    <xf numFmtId="0" fontId="0" fillId="11" borderId="13" xfId="0" applyFont="1" applyFill="1" applyBorder="1" applyAlignment="1">
      <alignment/>
    </xf>
    <xf numFmtId="0" fontId="0" fillId="11" borderId="13" xfId="0" applyFont="1" applyFill="1" applyBorder="1" applyAlignment="1">
      <alignment horizontal="center" vertical="center"/>
    </xf>
    <xf numFmtId="0" fontId="0" fillId="0" borderId="28" xfId="0" applyFont="1" applyBorder="1" applyAlignment="1" applyProtection="1" quotePrefix="1">
      <alignment horizontal="center"/>
      <protection locked="0"/>
    </xf>
    <xf numFmtId="0" fontId="0" fillId="0" borderId="10" xfId="0" applyFont="1" applyBorder="1" applyAlignment="1" quotePrefix="1">
      <alignment horizontal="center"/>
    </xf>
    <xf numFmtId="183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8" fillId="15" borderId="0" xfId="0" applyFont="1" applyFill="1" applyAlignment="1">
      <alignment horizontal="left"/>
    </xf>
    <xf numFmtId="0" fontId="3" fillId="15" borderId="0" xfId="0" applyFont="1" applyFill="1" applyAlignment="1">
      <alignment horizontal="left"/>
    </xf>
    <xf numFmtId="0" fontId="8" fillId="15" borderId="27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5" borderId="42" xfId="0" applyFont="1" applyFill="1" applyBorder="1" applyAlignment="1">
      <alignment horizontal="center"/>
    </xf>
    <xf numFmtId="0" fontId="8" fillId="15" borderId="4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8" fillId="17" borderId="13" xfId="0" applyFont="1" applyFill="1" applyBorder="1" applyAlignment="1" applyProtection="1">
      <alignment horizontal="center" vertical="center"/>
      <protection/>
    </xf>
    <xf numFmtId="0" fontId="0" fillId="17" borderId="13" xfId="0" applyFill="1" applyBorder="1" applyAlignment="1">
      <alignment horizontal="center" vertical="center"/>
    </xf>
    <xf numFmtId="0" fontId="8" fillId="15" borderId="13" xfId="0" applyFont="1" applyFill="1" applyBorder="1" applyAlignment="1" applyProtection="1">
      <alignment horizontal="center" vertical="center"/>
      <protection/>
    </xf>
    <xf numFmtId="0" fontId="0" fillId="15" borderId="13" xfId="0" applyFill="1" applyBorder="1" applyAlignment="1">
      <alignment horizontal="center"/>
    </xf>
    <xf numFmtId="0" fontId="8" fillId="17" borderId="13" xfId="0" applyFont="1" applyFill="1" applyBorder="1" applyAlignment="1" applyProtection="1">
      <alignment horizontal="center"/>
      <protection/>
    </xf>
    <xf numFmtId="0" fontId="3" fillId="17" borderId="13" xfId="0" applyFont="1" applyFill="1" applyBorder="1" applyAlignment="1">
      <alignment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5"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7.57421875" style="0" customWidth="1"/>
    <col min="2" max="2" width="27.140625" style="0" customWidth="1"/>
    <col min="3" max="3" width="8.8515625" style="0" customWidth="1"/>
    <col min="4" max="4" width="11.421875" style="0" customWidth="1"/>
    <col min="5" max="5" width="23.7109375" style="0" customWidth="1"/>
    <col min="6" max="8" width="7.421875" style="0" customWidth="1"/>
    <col min="9" max="9" width="7.140625" style="0" customWidth="1"/>
  </cols>
  <sheetData>
    <row r="1" spans="1:4" ht="20.25">
      <c r="A1" s="53" t="s">
        <v>117</v>
      </c>
      <c r="B1" s="54"/>
      <c r="C1" s="7"/>
      <c r="D1" s="2"/>
    </row>
    <row r="2" spans="1:4" ht="12.75">
      <c r="A2" s="196">
        <v>44086</v>
      </c>
      <c r="B2" s="197"/>
      <c r="C2" s="197"/>
      <c r="D2" s="197"/>
    </row>
    <row r="5" spans="1:9" ht="12.75">
      <c r="A5" s="180" t="s">
        <v>2</v>
      </c>
      <c r="B5" s="180" t="s">
        <v>3</v>
      </c>
      <c r="C5" s="180" t="s">
        <v>0</v>
      </c>
      <c r="D5" s="180" t="s">
        <v>118</v>
      </c>
      <c r="E5" s="180" t="s">
        <v>4</v>
      </c>
      <c r="F5" s="180" t="s">
        <v>0</v>
      </c>
      <c r="G5" s="180" t="s">
        <v>119</v>
      </c>
      <c r="H5" s="180" t="s">
        <v>120</v>
      </c>
      <c r="I5" s="181" t="s">
        <v>41</v>
      </c>
    </row>
    <row r="6" spans="1:9" ht="13.5" customHeight="1">
      <c r="A6" s="166">
        <v>1</v>
      </c>
      <c r="B6" s="177" t="s">
        <v>76</v>
      </c>
      <c r="C6" s="178" t="str">
        <f aca="true" t="shared" si="0" ref="C6:C18">VLOOKUP(B6,JoueursSéries,2,FALSE)</f>
        <v>3B</v>
      </c>
      <c r="D6" s="178">
        <f aca="true" t="shared" si="1" ref="D6:D18">VLOOKUP(C6,HandIndiv,2,FALSE)</f>
        <v>10.125</v>
      </c>
      <c r="E6" s="177" t="s">
        <v>66</v>
      </c>
      <c r="F6" s="178" t="str">
        <f aca="true" t="shared" si="2" ref="F6:F18">VLOOKUP(E6,JoueursSéries,2,FALSE)</f>
        <v>3B</v>
      </c>
      <c r="G6" s="178">
        <f aca="true" t="shared" si="3" ref="G6:G18">VLOOKUP(F6,HandIndiv,2,FALSE)</f>
        <v>10.125</v>
      </c>
      <c r="H6" s="178">
        <f aca="true" t="shared" si="4" ref="H6:H18">INDEX(HandiTableau,MATCH(C6,HandiJ1,0),MATCH(F6,HandiJ2,0))</f>
        <v>6.75</v>
      </c>
      <c r="I6" s="179">
        <f aca="true" t="shared" si="5" ref="I6:I18">RANK(H6,HPaires,1)</f>
        <v>3</v>
      </c>
    </row>
    <row r="7" spans="1:9" ht="13.5" customHeight="1">
      <c r="A7" s="166">
        <v>2</v>
      </c>
      <c r="B7" s="177" t="s">
        <v>59</v>
      </c>
      <c r="C7" s="178" t="str">
        <f t="shared" si="0"/>
        <v>2B</v>
      </c>
      <c r="D7" s="178">
        <f t="shared" si="1"/>
        <v>7.5</v>
      </c>
      <c r="E7" s="177" t="s">
        <v>74</v>
      </c>
      <c r="F7" s="178" t="s">
        <v>47</v>
      </c>
      <c r="G7" s="178">
        <f t="shared" si="3"/>
        <v>10.125</v>
      </c>
      <c r="H7" s="178">
        <f t="shared" si="4"/>
        <v>5.25</v>
      </c>
      <c r="I7" s="179">
        <f t="shared" si="5"/>
        <v>2</v>
      </c>
    </row>
    <row r="8" spans="1:9" ht="13.5" customHeight="1">
      <c r="A8" s="166">
        <v>3</v>
      </c>
      <c r="B8" s="177" t="s">
        <v>84</v>
      </c>
      <c r="C8" s="178" t="str">
        <f t="shared" si="0"/>
        <v>5C</v>
      </c>
      <c r="D8" s="178">
        <f t="shared" si="1"/>
        <v>18</v>
      </c>
      <c r="E8" s="177" t="s">
        <v>138</v>
      </c>
      <c r="F8" s="178">
        <f t="shared" si="2"/>
        <v>7</v>
      </c>
      <c r="G8" s="178">
        <f t="shared" si="3"/>
        <v>24.75</v>
      </c>
      <c r="H8" s="178">
        <f t="shared" si="4"/>
        <v>14.25</v>
      </c>
      <c r="I8" s="179">
        <f t="shared" si="5"/>
        <v>7</v>
      </c>
    </row>
    <row r="9" spans="1:9" ht="13.5" customHeight="1">
      <c r="A9" s="166">
        <v>4</v>
      </c>
      <c r="B9" s="177" t="s">
        <v>82</v>
      </c>
      <c r="C9" s="178" t="str">
        <f t="shared" si="0"/>
        <v>5D</v>
      </c>
      <c r="D9" s="178">
        <f t="shared" si="1"/>
        <v>19.125</v>
      </c>
      <c r="E9" s="177" t="s">
        <v>83</v>
      </c>
      <c r="F9" s="178" t="str">
        <f t="shared" si="2"/>
        <v>5D</v>
      </c>
      <c r="G9" s="178">
        <f t="shared" si="3"/>
        <v>19.125</v>
      </c>
      <c r="H9" s="178">
        <f t="shared" si="4"/>
        <v>12.75</v>
      </c>
      <c r="I9" s="179">
        <f t="shared" si="5"/>
        <v>4</v>
      </c>
    </row>
    <row r="10" spans="1:9" ht="13.5" customHeight="1">
      <c r="A10" s="166">
        <v>5</v>
      </c>
      <c r="B10" s="177" t="s">
        <v>91</v>
      </c>
      <c r="C10" s="178" t="str">
        <f t="shared" si="0"/>
        <v>6A</v>
      </c>
      <c r="D10" s="178">
        <f t="shared" si="1"/>
        <v>20.25</v>
      </c>
      <c r="E10" s="177" t="s">
        <v>65</v>
      </c>
      <c r="F10" s="178" t="s">
        <v>50</v>
      </c>
      <c r="G10" s="178">
        <f t="shared" si="3"/>
        <v>18</v>
      </c>
      <c r="H10" s="178">
        <f t="shared" si="4"/>
        <v>12.75</v>
      </c>
      <c r="I10" s="179">
        <f t="shared" si="5"/>
        <v>4</v>
      </c>
    </row>
    <row r="11" spans="1:9" ht="13.5" customHeight="1">
      <c r="A11" s="166">
        <v>6</v>
      </c>
      <c r="B11" s="177" t="s">
        <v>88</v>
      </c>
      <c r="C11" s="178" t="str">
        <f t="shared" si="0"/>
        <v>6B</v>
      </c>
      <c r="D11" s="178">
        <f t="shared" si="1"/>
        <v>21.375</v>
      </c>
      <c r="E11" s="177" t="s">
        <v>123</v>
      </c>
      <c r="F11" s="178">
        <f t="shared" si="2"/>
        <v>7</v>
      </c>
      <c r="G11" s="178">
        <f t="shared" si="3"/>
        <v>24.75</v>
      </c>
      <c r="H11" s="178">
        <f t="shared" si="4"/>
        <v>15.525000000000002</v>
      </c>
      <c r="I11" s="179">
        <f t="shared" si="5"/>
        <v>8</v>
      </c>
    </row>
    <row r="12" spans="1:9" ht="13.5" customHeight="1">
      <c r="A12" s="166">
        <v>7</v>
      </c>
      <c r="B12" s="177" t="s">
        <v>62</v>
      </c>
      <c r="C12" s="178" t="str">
        <f t="shared" si="0"/>
        <v>4A</v>
      </c>
      <c r="D12" s="178">
        <f t="shared" si="1"/>
        <v>11.25</v>
      </c>
      <c r="E12" s="177" t="s">
        <v>57</v>
      </c>
      <c r="F12" s="178" t="str">
        <f t="shared" si="2"/>
        <v>1B</v>
      </c>
      <c r="G12" s="178">
        <f t="shared" si="3"/>
        <v>4.5</v>
      </c>
      <c r="H12" s="178">
        <f t="shared" si="4"/>
        <v>3.375</v>
      </c>
      <c r="I12" s="179">
        <f t="shared" si="5"/>
        <v>1</v>
      </c>
    </row>
    <row r="13" spans="1:9" ht="13.5" customHeight="1">
      <c r="A13" s="166">
        <v>8</v>
      </c>
      <c r="B13" s="177" t="s">
        <v>98</v>
      </c>
      <c r="C13" s="178" t="str">
        <f t="shared" si="0"/>
        <v>6A</v>
      </c>
      <c r="D13" s="178">
        <f t="shared" si="1"/>
        <v>20.25</v>
      </c>
      <c r="E13" s="177" t="s">
        <v>87</v>
      </c>
      <c r="F13" s="178" t="str">
        <f t="shared" si="2"/>
        <v>5D</v>
      </c>
      <c r="G13" s="178">
        <f t="shared" si="3"/>
        <v>19.125</v>
      </c>
      <c r="H13" s="178">
        <f t="shared" si="4"/>
        <v>13.125</v>
      </c>
      <c r="I13" s="179">
        <f t="shared" si="5"/>
        <v>6</v>
      </c>
    </row>
    <row r="14" spans="1:9" ht="13.5" customHeight="1">
      <c r="A14" s="166">
        <v>9</v>
      </c>
      <c r="B14" s="177" t="s">
        <v>99</v>
      </c>
      <c r="C14" s="178">
        <f t="shared" si="0"/>
        <v>7</v>
      </c>
      <c r="D14" s="178">
        <f t="shared" si="1"/>
        <v>24.75</v>
      </c>
      <c r="E14" s="177" t="s">
        <v>99</v>
      </c>
      <c r="F14" s="178">
        <f t="shared" si="2"/>
        <v>7</v>
      </c>
      <c r="G14" s="178">
        <f t="shared" si="3"/>
        <v>24.75</v>
      </c>
      <c r="H14" s="178">
        <f t="shared" si="4"/>
        <v>16.5</v>
      </c>
      <c r="I14" s="179">
        <f t="shared" si="5"/>
        <v>9</v>
      </c>
    </row>
    <row r="15" spans="1:9" ht="13.5" customHeight="1">
      <c r="A15" s="166">
        <v>10</v>
      </c>
      <c r="B15" s="177" t="s">
        <v>99</v>
      </c>
      <c r="C15" s="178">
        <f t="shared" si="0"/>
        <v>7</v>
      </c>
      <c r="D15" s="178">
        <f t="shared" si="1"/>
        <v>24.75</v>
      </c>
      <c r="E15" s="177" t="s">
        <v>99</v>
      </c>
      <c r="F15" s="178">
        <f t="shared" si="2"/>
        <v>7</v>
      </c>
      <c r="G15" s="178">
        <f t="shared" si="3"/>
        <v>24.75</v>
      </c>
      <c r="H15" s="178">
        <f t="shared" si="4"/>
        <v>16.5</v>
      </c>
      <c r="I15" s="179">
        <f t="shared" si="5"/>
        <v>9</v>
      </c>
    </row>
    <row r="16" spans="1:9" ht="13.5" customHeight="1">
      <c r="A16" s="166">
        <v>11</v>
      </c>
      <c r="B16" s="177" t="s">
        <v>99</v>
      </c>
      <c r="C16" s="178">
        <f t="shared" si="0"/>
        <v>7</v>
      </c>
      <c r="D16" s="178">
        <f t="shared" si="1"/>
        <v>24.75</v>
      </c>
      <c r="E16" s="177" t="s">
        <v>99</v>
      </c>
      <c r="F16" s="178">
        <f t="shared" si="2"/>
        <v>7</v>
      </c>
      <c r="G16" s="178">
        <f t="shared" si="3"/>
        <v>24.75</v>
      </c>
      <c r="H16" s="178">
        <f t="shared" si="4"/>
        <v>16.5</v>
      </c>
      <c r="I16" s="179">
        <f t="shared" si="5"/>
        <v>9</v>
      </c>
    </row>
    <row r="17" spans="1:9" ht="13.5" customHeight="1">
      <c r="A17" s="166">
        <v>12</v>
      </c>
      <c r="B17" s="177" t="s">
        <v>99</v>
      </c>
      <c r="C17" s="178">
        <f t="shared" si="0"/>
        <v>7</v>
      </c>
      <c r="D17" s="178">
        <f t="shared" si="1"/>
        <v>24.75</v>
      </c>
      <c r="E17" s="177" t="s">
        <v>99</v>
      </c>
      <c r="F17" s="178">
        <f t="shared" si="2"/>
        <v>7</v>
      </c>
      <c r="G17" s="178">
        <f t="shared" si="3"/>
        <v>24.75</v>
      </c>
      <c r="H17" s="178">
        <f t="shared" si="4"/>
        <v>16.5</v>
      </c>
      <c r="I17" s="179">
        <f t="shared" si="5"/>
        <v>9</v>
      </c>
    </row>
    <row r="18" spans="1:9" ht="13.5" customHeight="1">
      <c r="A18" s="166">
        <v>13</v>
      </c>
      <c r="B18" s="177" t="s">
        <v>99</v>
      </c>
      <c r="C18" s="178">
        <f t="shared" si="0"/>
        <v>7</v>
      </c>
      <c r="D18" s="178">
        <f t="shared" si="1"/>
        <v>24.75</v>
      </c>
      <c r="E18" s="177" t="s">
        <v>99</v>
      </c>
      <c r="F18" s="178">
        <f t="shared" si="2"/>
        <v>7</v>
      </c>
      <c r="G18" s="178">
        <f t="shared" si="3"/>
        <v>24.75</v>
      </c>
      <c r="H18" s="178">
        <f t="shared" si="4"/>
        <v>16.5</v>
      </c>
      <c r="I18" s="179">
        <f t="shared" si="5"/>
        <v>9</v>
      </c>
    </row>
  </sheetData>
  <sheetProtection/>
  <mergeCells count="1">
    <mergeCell ref="A2:D2"/>
  </mergeCells>
  <dataValidations count="1">
    <dataValidation type="list" allowBlank="1" showInputMessage="1" showErrorMessage="1" sqref="B6:B18 E6:E18">
      <formula1>Joueurs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6">
      <selection activeCell="AC38" sqref="AC38"/>
    </sheetView>
  </sheetViews>
  <sheetFormatPr defaultColWidth="11.421875" defaultRowHeight="12.75"/>
  <cols>
    <col min="1" max="23" width="6.7109375" style="56" customWidth="1"/>
    <col min="24" max="24" width="4.140625" style="56" customWidth="1"/>
    <col min="25" max="25" width="5.7109375" style="0" customWidth="1"/>
    <col min="26" max="26" width="7.421875" style="0" customWidth="1"/>
    <col min="27" max="27" width="7.57421875" style="0" customWidth="1"/>
    <col min="28" max="28" width="25.28125" style="0" customWidth="1"/>
    <col min="29" max="29" width="6.57421875" style="126" customWidth="1"/>
  </cols>
  <sheetData>
    <row r="1" spans="1:28" ht="18">
      <c r="A1" s="17" t="s">
        <v>21</v>
      </c>
      <c r="AB1" s="17" t="s">
        <v>54</v>
      </c>
    </row>
    <row r="3" spans="1:29" ht="12.75">
      <c r="A3" s="55" t="s">
        <v>22</v>
      </c>
      <c r="D3" s="60" t="s">
        <v>23</v>
      </c>
      <c r="E3" s="90" t="s">
        <v>42</v>
      </c>
      <c r="F3" s="90" t="s">
        <v>43</v>
      </c>
      <c r="G3" s="90" t="s">
        <v>44</v>
      </c>
      <c r="H3" s="90" t="s">
        <v>45</v>
      </c>
      <c r="I3" s="90" t="s">
        <v>46</v>
      </c>
      <c r="J3" s="90" t="s">
        <v>47</v>
      </c>
      <c r="K3" s="91" t="s">
        <v>8</v>
      </c>
      <c r="L3" s="90" t="s">
        <v>10</v>
      </c>
      <c r="M3" s="90" t="s">
        <v>48</v>
      </c>
      <c r="N3" s="90" t="s">
        <v>49</v>
      </c>
      <c r="O3" s="91" t="s">
        <v>9</v>
      </c>
      <c r="P3" s="90" t="s">
        <v>11</v>
      </c>
      <c r="Q3" s="90" t="s">
        <v>50</v>
      </c>
      <c r="R3" s="90" t="s">
        <v>51</v>
      </c>
      <c r="S3" s="91" t="s">
        <v>13</v>
      </c>
      <c r="T3" s="90" t="s">
        <v>12</v>
      </c>
      <c r="U3" s="90" t="s">
        <v>52</v>
      </c>
      <c r="V3" s="90" t="s">
        <v>53</v>
      </c>
      <c r="W3" s="91">
        <v>7</v>
      </c>
      <c r="X3" s="80"/>
      <c r="Y3" s="89" t="s">
        <v>0</v>
      </c>
      <c r="Z3" s="89" t="s">
        <v>33</v>
      </c>
      <c r="AB3" s="88" t="s">
        <v>55</v>
      </c>
      <c r="AC3" s="127" t="s">
        <v>0</v>
      </c>
    </row>
    <row r="4" spans="1:29" ht="12.75">
      <c r="A4" s="55" t="s">
        <v>24</v>
      </c>
      <c r="D4" s="90" t="s">
        <v>42</v>
      </c>
      <c r="E4" s="86">
        <v>98</v>
      </c>
      <c r="F4" s="84">
        <v>97.8</v>
      </c>
      <c r="G4" s="84">
        <v>97.6</v>
      </c>
      <c r="H4" s="84">
        <v>97.4</v>
      </c>
      <c r="I4" s="84">
        <v>97.2</v>
      </c>
      <c r="J4" s="84">
        <v>97</v>
      </c>
      <c r="K4" s="84">
        <v>96.8</v>
      </c>
      <c r="L4" s="84">
        <v>96.6</v>
      </c>
      <c r="M4" s="84">
        <v>96.4</v>
      </c>
      <c r="N4" s="84">
        <v>96.2</v>
      </c>
      <c r="O4" s="84">
        <v>96</v>
      </c>
      <c r="P4" s="84">
        <v>95.8</v>
      </c>
      <c r="Q4" s="84">
        <v>95.6</v>
      </c>
      <c r="R4" s="84">
        <v>95.4</v>
      </c>
      <c r="S4" s="84">
        <v>95.2</v>
      </c>
      <c r="T4" s="84">
        <v>95</v>
      </c>
      <c r="U4" s="84">
        <v>94.8</v>
      </c>
      <c r="V4" s="84">
        <v>94.6</v>
      </c>
      <c r="W4" s="84">
        <v>94.4</v>
      </c>
      <c r="X4" s="81"/>
      <c r="Y4" s="83" t="s">
        <v>42</v>
      </c>
      <c r="Z4" s="61">
        <v>96</v>
      </c>
      <c r="AB4" s="108" t="s">
        <v>71</v>
      </c>
      <c r="AC4" s="128" t="s">
        <v>48</v>
      </c>
    </row>
    <row r="5" spans="1:29" ht="12.75">
      <c r="A5" s="55"/>
      <c r="D5" s="90" t="s">
        <v>43</v>
      </c>
      <c r="E5" s="84">
        <v>97.8</v>
      </c>
      <c r="F5" s="86">
        <v>96.5</v>
      </c>
      <c r="G5" s="84">
        <v>96.3</v>
      </c>
      <c r="H5" s="84">
        <v>96.1</v>
      </c>
      <c r="I5" s="84">
        <v>95.9</v>
      </c>
      <c r="J5" s="84">
        <v>95.7</v>
      </c>
      <c r="K5" s="84">
        <v>95.5</v>
      </c>
      <c r="L5" s="84">
        <v>95.3</v>
      </c>
      <c r="M5" s="84">
        <v>95.1</v>
      </c>
      <c r="N5" s="84">
        <v>94.9</v>
      </c>
      <c r="O5" s="84">
        <v>94.7</v>
      </c>
      <c r="P5" s="84">
        <v>94.5</v>
      </c>
      <c r="Q5" s="84">
        <v>94.3</v>
      </c>
      <c r="R5" s="84">
        <v>94.1</v>
      </c>
      <c r="S5" s="84">
        <v>93.9</v>
      </c>
      <c r="T5" s="84">
        <v>93.7</v>
      </c>
      <c r="U5" s="84">
        <v>93.5</v>
      </c>
      <c r="V5" s="84">
        <v>93.3</v>
      </c>
      <c r="W5" s="84">
        <v>92.7</v>
      </c>
      <c r="X5" s="81"/>
      <c r="Y5" s="83" t="s">
        <v>43</v>
      </c>
      <c r="Z5" s="61">
        <v>94</v>
      </c>
      <c r="AB5" s="190" t="s">
        <v>57</v>
      </c>
      <c r="AC5" s="191" t="s">
        <v>43</v>
      </c>
    </row>
    <row r="6" spans="4:29" ht="12.75">
      <c r="D6" s="90" t="s">
        <v>44</v>
      </c>
      <c r="E6" s="84">
        <v>97.6</v>
      </c>
      <c r="F6" s="84">
        <v>96.3</v>
      </c>
      <c r="G6" s="86">
        <v>95</v>
      </c>
      <c r="H6" s="84">
        <v>94.75</v>
      </c>
      <c r="I6" s="84">
        <v>94.5</v>
      </c>
      <c r="J6" s="84">
        <v>94.25</v>
      </c>
      <c r="K6" s="84">
        <v>94</v>
      </c>
      <c r="L6" s="84">
        <v>93.75</v>
      </c>
      <c r="M6" s="84">
        <v>93.5</v>
      </c>
      <c r="N6" s="84">
        <v>93.25</v>
      </c>
      <c r="O6" s="84">
        <v>93</v>
      </c>
      <c r="P6" s="84">
        <v>92.75</v>
      </c>
      <c r="Q6" s="84">
        <v>92.5</v>
      </c>
      <c r="R6" s="84">
        <v>92.25</v>
      </c>
      <c r="S6" s="84">
        <v>92</v>
      </c>
      <c r="T6" s="84">
        <v>91.75</v>
      </c>
      <c r="U6" s="84">
        <v>91.5</v>
      </c>
      <c r="V6" s="84">
        <v>91.25</v>
      </c>
      <c r="W6" s="84">
        <v>91</v>
      </c>
      <c r="X6" s="81"/>
      <c r="Y6" s="83" t="s">
        <v>44</v>
      </c>
      <c r="Z6" s="61">
        <v>92</v>
      </c>
      <c r="AB6" s="190" t="s">
        <v>62</v>
      </c>
      <c r="AC6" s="191" t="s">
        <v>8</v>
      </c>
    </row>
    <row r="7" spans="4:29" ht="12.75">
      <c r="D7" s="90" t="s">
        <v>45</v>
      </c>
      <c r="E7" s="84">
        <v>97.4</v>
      </c>
      <c r="F7" s="84">
        <v>96.1</v>
      </c>
      <c r="G7" s="84">
        <v>94.75</v>
      </c>
      <c r="H7" s="86">
        <v>93.5</v>
      </c>
      <c r="I7" s="84">
        <v>93.25</v>
      </c>
      <c r="J7" s="84">
        <v>93</v>
      </c>
      <c r="K7" s="84">
        <v>92.75</v>
      </c>
      <c r="L7" s="84">
        <v>92.5</v>
      </c>
      <c r="M7" s="84">
        <v>92.25</v>
      </c>
      <c r="N7" s="84">
        <v>92</v>
      </c>
      <c r="O7" s="84">
        <v>91.75</v>
      </c>
      <c r="P7" s="84">
        <v>91.5</v>
      </c>
      <c r="Q7" s="84">
        <v>91.25</v>
      </c>
      <c r="R7" s="84">
        <v>91</v>
      </c>
      <c r="S7" s="84">
        <v>90.75</v>
      </c>
      <c r="T7" s="84">
        <v>90.5</v>
      </c>
      <c r="U7" s="84">
        <v>90.25</v>
      </c>
      <c r="V7" s="84">
        <v>90</v>
      </c>
      <c r="W7" s="84">
        <v>89.4</v>
      </c>
      <c r="X7" s="81"/>
      <c r="Y7" s="83" t="s">
        <v>45</v>
      </c>
      <c r="Z7" s="61">
        <v>90</v>
      </c>
      <c r="AB7" s="190" t="s">
        <v>82</v>
      </c>
      <c r="AC7" s="191" t="s">
        <v>51</v>
      </c>
    </row>
    <row r="8" spans="4:29" ht="12.75">
      <c r="D8" s="90" t="s">
        <v>46</v>
      </c>
      <c r="E8" s="84">
        <v>97.2</v>
      </c>
      <c r="F8" s="84">
        <v>95.9</v>
      </c>
      <c r="G8" s="84">
        <v>94.5</v>
      </c>
      <c r="H8" s="84">
        <v>93.25</v>
      </c>
      <c r="I8" s="86">
        <v>92</v>
      </c>
      <c r="J8" s="84">
        <v>91.7</v>
      </c>
      <c r="K8" s="84">
        <v>91.4</v>
      </c>
      <c r="L8" s="84">
        <v>91.1</v>
      </c>
      <c r="M8" s="84">
        <v>90.8</v>
      </c>
      <c r="N8" s="84">
        <v>90.5</v>
      </c>
      <c r="O8" s="84">
        <v>90.2</v>
      </c>
      <c r="P8" s="84">
        <v>89.9</v>
      </c>
      <c r="Q8" s="84">
        <v>89.6</v>
      </c>
      <c r="R8" s="84">
        <v>89.3</v>
      </c>
      <c r="S8" s="84">
        <v>89</v>
      </c>
      <c r="T8" s="84">
        <v>88.7</v>
      </c>
      <c r="U8" s="84">
        <v>88.4</v>
      </c>
      <c r="V8" s="84">
        <v>88.1</v>
      </c>
      <c r="W8" s="84">
        <v>87.8</v>
      </c>
      <c r="X8" s="81"/>
      <c r="Y8" s="83" t="s">
        <v>46</v>
      </c>
      <c r="Z8" s="61">
        <v>88</v>
      </c>
      <c r="AB8" s="87" t="s">
        <v>124</v>
      </c>
      <c r="AC8" s="129" t="s">
        <v>49</v>
      </c>
    </row>
    <row r="9" spans="4:29" ht="12.75">
      <c r="D9" s="90" t="s">
        <v>47</v>
      </c>
      <c r="E9" s="84">
        <v>97</v>
      </c>
      <c r="F9" s="84">
        <v>95.7</v>
      </c>
      <c r="G9" s="84">
        <v>94.25</v>
      </c>
      <c r="H9" s="84">
        <v>93</v>
      </c>
      <c r="I9" s="84">
        <v>91.7</v>
      </c>
      <c r="J9" s="86">
        <v>91</v>
      </c>
      <c r="K9" s="84">
        <v>90.7</v>
      </c>
      <c r="L9" s="84">
        <v>90.4</v>
      </c>
      <c r="M9" s="84">
        <v>90.1</v>
      </c>
      <c r="N9" s="84">
        <v>89.8</v>
      </c>
      <c r="O9" s="84">
        <v>89.5</v>
      </c>
      <c r="P9" s="84">
        <v>89.2</v>
      </c>
      <c r="Q9" s="84">
        <v>88.9</v>
      </c>
      <c r="R9" s="84">
        <v>88.6</v>
      </c>
      <c r="S9" s="84">
        <v>88.3</v>
      </c>
      <c r="T9" s="84">
        <v>88</v>
      </c>
      <c r="U9" s="84">
        <v>87.7</v>
      </c>
      <c r="V9" s="84">
        <v>87.4</v>
      </c>
      <c r="W9" s="84">
        <v>86.8</v>
      </c>
      <c r="X9" s="81"/>
      <c r="Y9" s="83" t="s">
        <v>47</v>
      </c>
      <c r="Z9" s="61">
        <v>86.5</v>
      </c>
      <c r="AB9" s="190" t="s">
        <v>59</v>
      </c>
      <c r="AC9" s="191" t="s">
        <v>45</v>
      </c>
    </row>
    <row r="10" spans="4:29" ht="12.75">
      <c r="D10" s="91" t="s">
        <v>8</v>
      </c>
      <c r="E10" s="84">
        <v>96.8</v>
      </c>
      <c r="F10" s="84">
        <v>95.5</v>
      </c>
      <c r="G10" s="84">
        <v>94</v>
      </c>
      <c r="H10" s="84">
        <v>92.75</v>
      </c>
      <c r="I10" s="84">
        <v>91.4</v>
      </c>
      <c r="J10" s="84">
        <v>90.7</v>
      </c>
      <c r="K10" s="86">
        <v>90</v>
      </c>
      <c r="L10" s="84">
        <v>89.65</v>
      </c>
      <c r="M10" s="84">
        <v>89.3</v>
      </c>
      <c r="N10" s="84">
        <v>88.95</v>
      </c>
      <c r="O10" s="84">
        <v>88.6</v>
      </c>
      <c r="P10" s="84">
        <v>88.25</v>
      </c>
      <c r="Q10" s="84">
        <v>87.9</v>
      </c>
      <c r="R10" s="84">
        <v>87.55</v>
      </c>
      <c r="S10" s="84">
        <v>87.2</v>
      </c>
      <c r="T10" s="84">
        <v>86.85</v>
      </c>
      <c r="U10" s="84">
        <v>86.5</v>
      </c>
      <c r="V10" s="84">
        <v>86.15</v>
      </c>
      <c r="W10" s="84">
        <v>85.8</v>
      </c>
      <c r="X10" s="81"/>
      <c r="Y10" s="61" t="s">
        <v>8</v>
      </c>
      <c r="Z10" s="61">
        <v>85</v>
      </c>
      <c r="AB10" s="87" t="s">
        <v>122</v>
      </c>
      <c r="AC10" s="129" t="s">
        <v>45</v>
      </c>
    </row>
    <row r="11" spans="4:29" ht="12.75">
      <c r="D11" s="90" t="s">
        <v>10</v>
      </c>
      <c r="E11" s="84">
        <v>96.6</v>
      </c>
      <c r="F11" s="84">
        <v>95.3</v>
      </c>
      <c r="G11" s="84">
        <v>93.75</v>
      </c>
      <c r="H11" s="84">
        <v>92.5</v>
      </c>
      <c r="I11" s="84">
        <v>91.1</v>
      </c>
      <c r="J11" s="84">
        <v>90.4</v>
      </c>
      <c r="K11" s="84">
        <v>89.65</v>
      </c>
      <c r="L11" s="86">
        <v>89</v>
      </c>
      <c r="M11" s="84">
        <v>88.65</v>
      </c>
      <c r="N11" s="84">
        <v>88.3</v>
      </c>
      <c r="O11" s="84">
        <v>87.95</v>
      </c>
      <c r="P11" s="84">
        <v>87.6</v>
      </c>
      <c r="Q11" s="84">
        <v>87.25</v>
      </c>
      <c r="R11" s="84">
        <v>86.9</v>
      </c>
      <c r="S11" s="84">
        <v>86.55</v>
      </c>
      <c r="T11" s="84">
        <v>86.2</v>
      </c>
      <c r="U11" s="84">
        <v>85.8500000000001</v>
      </c>
      <c r="V11" s="84">
        <v>85.5000000000001</v>
      </c>
      <c r="W11" s="84">
        <v>84.7</v>
      </c>
      <c r="X11" s="81"/>
      <c r="Y11" s="83" t="s">
        <v>10</v>
      </c>
      <c r="Z11" s="61">
        <v>83.5</v>
      </c>
      <c r="AB11" s="87" t="s">
        <v>81</v>
      </c>
      <c r="AC11" s="129" t="s">
        <v>9</v>
      </c>
    </row>
    <row r="12" spans="4:29" ht="12.75">
      <c r="D12" s="90" t="s">
        <v>48</v>
      </c>
      <c r="E12" s="84">
        <v>96.4</v>
      </c>
      <c r="F12" s="84">
        <v>95.1</v>
      </c>
      <c r="G12" s="84">
        <v>93.5</v>
      </c>
      <c r="H12" s="84">
        <v>92.25</v>
      </c>
      <c r="I12" s="84">
        <v>90.8</v>
      </c>
      <c r="J12" s="84">
        <v>90.1</v>
      </c>
      <c r="K12" s="84">
        <v>89.3</v>
      </c>
      <c r="L12" s="84">
        <v>88.65</v>
      </c>
      <c r="M12" s="86">
        <v>88</v>
      </c>
      <c r="N12" s="84">
        <v>87.6</v>
      </c>
      <c r="O12" s="84">
        <v>87.2</v>
      </c>
      <c r="P12" s="84">
        <v>86.8</v>
      </c>
      <c r="Q12" s="84">
        <v>86.4</v>
      </c>
      <c r="R12" s="84">
        <v>86</v>
      </c>
      <c r="S12" s="84">
        <v>85.6</v>
      </c>
      <c r="T12" s="84">
        <v>85.2</v>
      </c>
      <c r="U12" s="84">
        <v>84.8</v>
      </c>
      <c r="V12" s="84">
        <v>84.4</v>
      </c>
      <c r="W12" s="84">
        <v>84</v>
      </c>
      <c r="X12" s="81"/>
      <c r="Y12" s="83" t="s">
        <v>48</v>
      </c>
      <c r="Z12" s="61">
        <v>82</v>
      </c>
      <c r="AB12" s="87" t="s">
        <v>123</v>
      </c>
      <c r="AC12" s="129">
        <v>7</v>
      </c>
    </row>
    <row r="13" spans="4:29" ht="12.75">
      <c r="D13" s="90" t="s">
        <v>49</v>
      </c>
      <c r="E13" s="84">
        <v>96.2</v>
      </c>
      <c r="F13" s="84">
        <v>94.9</v>
      </c>
      <c r="G13" s="84">
        <v>93.25</v>
      </c>
      <c r="H13" s="84">
        <v>92</v>
      </c>
      <c r="I13" s="84">
        <v>90.5</v>
      </c>
      <c r="J13" s="84">
        <v>89.8</v>
      </c>
      <c r="K13" s="84">
        <v>88.95</v>
      </c>
      <c r="L13" s="84">
        <v>88.3</v>
      </c>
      <c r="M13" s="84">
        <v>87.6</v>
      </c>
      <c r="N13" s="86">
        <v>87</v>
      </c>
      <c r="O13" s="84">
        <v>86.6</v>
      </c>
      <c r="P13" s="84">
        <v>86.2</v>
      </c>
      <c r="Q13" s="84">
        <v>85.8</v>
      </c>
      <c r="R13" s="84">
        <v>85.4</v>
      </c>
      <c r="S13" s="84">
        <v>85</v>
      </c>
      <c r="T13" s="84">
        <v>84.6</v>
      </c>
      <c r="U13" s="84">
        <v>84.2</v>
      </c>
      <c r="V13" s="84">
        <v>83.8</v>
      </c>
      <c r="W13" s="84">
        <v>83.25</v>
      </c>
      <c r="X13" s="81"/>
      <c r="Y13" s="83" t="s">
        <v>49</v>
      </c>
      <c r="Z13" s="61">
        <v>80.5</v>
      </c>
      <c r="AB13" s="190" t="s">
        <v>66</v>
      </c>
      <c r="AC13" s="191" t="s">
        <v>47</v>
      </c>
    </row>
    <row r="14" spans="4:29" ht="12.75">
      <c r="D14" s="91" t="s">
        <v>9</v>
      </c>
      <c r="E14" s="84">
        <v>96</v>
      </c>
      <c r="F14" s="84">
        <v>94.7</v>
      </c>
      <c r="G14" s="84">
        <v>93</v>
      </c>
      <c r="H14" s="84">
        <v>91.75</v>
      </c>
      <c r="I14" s="84">
        <v>90.2</v>
      </c>
      <c r="J14" s="84">
        <v>89.5</v>
      </c>
      <c r="K14" s="84">
        <v>88.6</v>
      </c>
      <c r="L14" s="84">
        <v>87.95</v>
      </c>
      <c r="M14" s="84">
        <v>87.2</v>
      </c>
      <c r="N14" s="84">
        <v>86.6</v>
      </c>
      <c r="O14" s="86">
        <v>86</v>
      </c>
      <c r="P14" s="84">
        <v>85.55</v>
      </c>
      <c r="Q14" s="84">
        <v>85.1</v>
      </c>
      <c r="R14" s="84">
        <v>84.75</v>
      </c>
      <c r="S14" s="84">
        <v>84.2</v>
      </c>
      <c r="T14" s="84">
        <v>83.85</v>
      </c>
      <c r="U14" s="84">
        <v>83.4</v>
      </c>
      <c r="V14" s="84">
        <v>82.95</v>
      </c>
      <c r="W14" s="84">
        <v>82.5</v>
      </c>
      <c r="X14" s="81"/>
      <c r="Y14" s="61" t="s">
        <v>9</v>
      </c>
      <c r="Z14" s="61">
        <v>79</v>
      </c>
      <c r="AB14" s="87" t="s">
        <v>70</v>
      </c>
      <c r="AC14" s="129" t="s">
        <v>8</v>
      </c>
    </row>
    <row r="15" spans="4:29" ht="12.75">
      <c r="D15" s="90" t="s">
        <v>11</v>
      </c>
      <c r="E15" s="84">
        <v>95.8</v>
      </c>
      <c r="F15" s="84">
        <v>94.5</v>
      </c>
      <c r="G15" s="84">
        <v>92.75</v>
      </c>
      <c r="H15" s="84">
        <v>91.5</v>
      </c>
      <c r="I15" s="84">
        <v>89.9</v>
      </c>
      <c r="J15" s="84">
        <v>89.2</v>
      </c>
      <c r="K15" s="84">
        <v>88.25</v>
      </c>
      <c r="L15" s="84">
        <v>87.6</v>
      </c>
      <c r="M15" s="84">
        <v>86.8</v>
      </c>
      <c r="N15" s="84">
        <v>86.2</v>
      </c>
      <c r="O15" s="84">
        <v>85.55</v>
      </c>
      <c r="P15" s="86">
        <v>85</v>
      </c>
      <c r="Q15" s="84">
        <v>84.55</v>
      </c>
      <c r="R15" s="84">
        <v>84.1</v>
      </c>
      <c r="S15" s="84">
        <v>83.65</v>
      </c>
      <c r="T15" s="84">
        <v>83.2</v>
      </c>
      <c r="U15" s="84">
        <v>82.75</v>
      </c>
      <c r="V15" s="84">
        <v>82.3</v>
      </c>
      <c r="W15" s="84">
        <v>81.75</v>
      </c>
      <c r="X15" s="81"/>
      <c r="Y15" s="83" t="s">
        <v>11</v>
      </c>
      <c r="Z15" s="61">
        <v>77.5</v>
      </c>
      <c r="AB15" s="87" t="s">
        <v>60</v>
      </c>
      <c r="AC15" s="129" t="s">
        <v>45</v>
      </c>
    </row>
    <row r="16" spans="4:29" ht="12.75">
      <c r="D16" s="90" t="s">
        <v>50</v>
      </c>
      <c r="E16" s="84">
        <v>95.6</v>
      </c>
      <c r="F16" s="84">
        <v>94.3</v>
      </c>
      <c r="G16" s="84">
        <v>92.5</v>
      </c>
      <c r="H16" s="84">
        <v>91.25</v>
      </c>
      <c r="I16" s="84">
        <v>89.6</v>
      </c>
      <c r="J16" s="84">
        <v>88.9</v>
      </c>
      <c r="K16" s="84">
        <v>87.9</v>
      </c>
      <c r="L16" s="84">
        <v>87.25</v>
      </c>
      <c r="M16" s="84">
        <v>86.4</v>
      </c>
      <c r="N16" s="84">
        <v>85.8</v>
      </c>
      <c r="O16" s="84">
        <v>85.1</v>
      </c>
      <c r="P16" s="84">
        <v>84.55</v>
      </c>
      <c r="Q16" s="86">
        <v>84</v>
      </c>
      <c r="R16" s="84">
        <v>83.5</v>
      </c>
      <c r="S16" s="84">
        <v>83</v>
      </c>
      <c r="T16" s="84">
        <v>82.5</v>
      </c>
      <c r="U16" s="84">
        <v>82</v>
      </c>
      <c r="V16" s="84">
        <v>81.5</v>
      </c>
      <c r="W16" s="84">
        <v>81</v>
      </c>
      <c r="X16" s="81"/>
      <c r="Y16" s="83" t="s">
        <v>50</v>
      </c>
      <c r="Z16" s="61">
        <v>76</v>
      </c>
      <c r="AB16" s="190" t="s">
        <v>88</v>
      </c>
      <c r="AC16" s="191" t="s">
        <v>12</v>
      </c>
    </row>
    <row r="17" spans="4:29" ht="12.75">
      <c r="D17" s="90" t="s">
        <v>51</v>
      </c>
      <c r="E17" s="84">
        <v>95.4</v>
      </c>
      <c r="F17" s="84">
        <v>94.1</v>
      </c>
      <c r="G17" s="84">
        <v>92.25</v>
      </c>
      <c r="H17" s="84">
        <v>91</v>
      </c>
      <c r="I17" s="84">
        <v>89.3</v>
      </c>
      <c r="J17" s="84">
        <v>88.6</v>
      </c>
      <c r="K17" s="84">
        <v>87.55</v>
      </c>
      <c r="L17" s="84">
        <v>86.9</v>
      </c>
      <c r="M17" s="84">
        <v>86</v>
      </c>
      <c r="N17" s="84">
        <v>85.4</v>
      </c>
      <c r="O17" s="84">
        <v>84.75</v>
      </c>
      <c r="P17" s="84">
        <v>84.1</v>
      </c>
      <c r="Q17" s="84">
        <v>83.5</v>
      </c>
      <c r="R17" s="86">
        <v>83</v>
      </c>
      <c r="S17" s="84">
        <v>82.5</v>
      </c>
      <c r="T17" s="84">
        <v>82</v>
      </c>
      <c r="U17" s="84">
        <v>81.5</v>
      </c>
      <c r="V17" s="84">
        <v>81</v>
      </c>
      <c r="W17" s="84">
        <v>80.4</v>
      </c>
      <c r="X17" s="81"/>
      <c r="Y17" s="83" t="s">
        <v>51</v>
      </c>
      <c r="Z17" s="61">
        <v>74.5</v>
      </c>
      <c r="AB17" s="190" t="s">
        <v>84</v>
      </c>
      <c r="AC17" s="191" t="s">
        <v>50</v>
      </c>
    </row>
    <row r="18" spans="4:29" ht="12.75">
      <c r="D18" s="91" t="s">
        <v>13</v>
      </c>
      <c r="E18" s="84">
        <v>95.2</v>
      </c>
      <c r="F18" s="84">
        <v>93.9</v>
      </c>
      <c r="G18" s="84">
        <v>92</v>
      </c>
      <c r="H18" s="84">
        <v>90.75</v>
      </c>
      <c r="I18" s="84">
        <v>89</v>
      </c>
      <c r="J18" s="84">
        <v>88.3</v>
      </c>
      <c r="K18" s="84">
        <v>87.2</v>
      </c>
      <c r="L18" s="84">
        <v>86.55</v>
      </c>
      <c r="M18" s="84">
        <v>85.6</v>
      </c>
      <c r="N18" s="84">
        <v>85</v>
      </c>
      <c r="O18" s="84">
        <v>84.2</v>
      </c>
      <c r="P18" s="84">
        <v>83.65</v>
      </c>
      <c r="Q18" s="84">
        <v>83</v>
      </c>
      <c r="R18" s="84">
        <v>82.5</v>
      </c>
      <c r="S18" s="86">
        <v>82</v>
      </c>
      <c r="T18" s="84">
        <v>81.45</v>
      </c>
      <c r="U18" s="84">
        <v>80.9</v>
      </c>
      <c r="V18" s="84">
        <v>80.35</v>
      </c>
      <c r="W18" s="84">
        <v>79.8</v>
      </c>
      <c r="X18" s="81"/>
      <c r="Y18" s="61" t="s">
        <v>13</v>
      </c>
      <c r="Z18" s="61">
        <v>73</v>
      </c>
      <c r="AB18" s="87" t="s">
        <v>73</v>
      </c>
      <c r="AC18" s="129" t="s">
        <v>49</v>
      </c>
    </row>
    <row r="19" spans="4:29" ht="12.75">
      <c r="D19" s="90" t="s">
        <v>12</v>
      </c>
      <c r="E19" s="84">
        <v>95</v>
      </c>
      <c r="F19" s="84">
        <v>93.7</v>
      </c>
      <c r="G19" s="84">
        <v>91.75</v>
      </c>
      <c r="H19" s="84">
        <v>90.5</v>
      </c>
      <c r="I19" s="84">
        <v>88.7</v>
      </c>
      <c r="J19" s="84">
        <v>88</v>
      </c>
      <c r="K19" s="84">
        <v>86.85</v>
      </c>
      <c r="L19" s="84">
        <v>86.2</v>
      </c>
      <c r="M19" s="84">
        <v>85.2</v>
      </c>
      <c r="N19" s="84">
        <v>84.6</v>
      </c>
      <c r="O19" s="84">
        <v>83.85</v>
      </c>
      <c r="P19" s="84">
        <v>83.2</v>
      </c>
      <c r="Q19" s="84">
        <v>82.5</v>
      </c>
      <c r="R19" s="84">
        <v>82</v>
      </c>
      <c r="S19" s="84">
        <v>81.45</v>
      </c>
      <c r="T19" s="86">
        <v>81</v>
      </c>
      <c r="U19" s="84">
        <v>80.45</v>
      </c>
      <c r="V19" s="84">
        <v>79.9</v>
      </c>
      <c r="W19" s="84">
        <v>79.3</v>
      </c>
      <c r="X19" s="81"/>
      <c r="Y19" s="83" t="s">
        <v>12</v>
      </c>
      <c r="Z19" s="61">
        <v>71.5</v>
      </c>
      <c r="AB19" s="87" t="s">
        <v>75</v>
      </c>
      <c r="AC19" s="129" t="s">
        <v>9</v>
      </c>
    </row>
    <row r="20" spans="4:29" ht="12.75">
      <c r="D20" s="90" t="s">
        <v>52</v>
      </c>
      <c r="E20" s="84">
        <v>94.8</v>
      </c>
      <c r="F20" s="84">
        <v>93.5</v>
      </c>
      <c r="G20" s="84">
        <v>91.5</v>
      </c>
      <c r="H20" s="84">
        <v>90.25</v>
      </c>
      <c r="I20" s="84">
        <v>88.4</v>
      </c>
      <c r="J20" s="84">
        <v>87.7</v>
      </c>
      <c r="K20" s="84">
        <v>86.5</v>
      </c>
      <c r="L20" s="84">
        <v>85.8500000000001</v>
      </c>
      <c r="M20" s="84">
        <v>84.8</v>
      </c>
      <c r="N20" s="84">
        <v>84.2</v>
      </c>
      <c r="O20" s="84">
        <v>83.4</v>
      </c>
      <c r="P20" s="84">
        <v>82.75</v>
      </c>
      <c r="Q20" s="84">
        <v>82</v>
      </c>
      <c r="R20" s="84">
        <v>81.5</v>
      </c>
      <c r="S20" s="84">
        <v>80.9</v>
      </c>
      <c r="T20" s="84">
        <v>80.45</v>
      </c>
      <c r="U20" s="86">
        <v>80</v>
      </c>
      <c r="V20" s="84">
        <v>79.4</v>
      </c>
      <c r="W20" s="84">
        <v>78.8</v>
      </c>
      <c r="X20" s="81"/>
      <c r="Y20" s="83" t="s">
        <v>52</v>
      </c>
      <c r="Z20" s="61">
        <v>70</v>
      </c>
      <c r="AB20" s="87" t="s">
        <v>77</v>
      </c>
      <c r="AC20" s="129" t="s">
        <v>50</v>
      </c>
    </row>
    <row r="21" spans="4:29" ht="12.75">
      <c r="D21" s="90" t="s">
        <v>53</v>
      </c>
      <c r="E21" s="84">
        <v>94.6</v>
      </c>
      <c r="F21" s="84">
        <v>93.3</v>
      </c>
      <c r="G21" s="84">
        <v>91.25</v>
      </c>
      <c r="H21" s="84">
        <v>90</v>
      </c>
      <c r="I21" s="84">
        <v>88.1</v>
      </c>
      <c r="J21" s="84">
        <v>87.4</v>
      </c>
      <c r="K21" s="84">
        <v>86.15</v>
      </c>
      <c r="L21" s="84">
        <v>85.5000000000001</v>
      </c>
      <c r="M21" s="84">
        <v>84.4</v>
      </c>
      <c r="N21" s="84">
        <v>83.8</v>
      </c>
      <c r="O21" s="84">
        <v>82.95</v>
      </c>
      <c r="P21" s="84">
        <v>82.3</v>
      </c>
      <c r="Q21" s="84">
        <v>81.5</v>
      </c>
      <c r="R21" s="84">
        <v>81</v>
      </c>
      <c r="S21" s="84">
        <v>80.35</v>
      </c>
      <c r="T21" s="84">
        <v>79.9</v>
      </c>
      <c r="U21" s="84">
        <v>79.4</v>
      </c>
      <c r="V21" s="86">
        <v>79</v>
      </c>
      <c r="W21" s="84">
        <v>78.4</v>
      </c>
      <c r="X21" s="81"/>
      <c r="Y21" s="83" t="s">
        <v>53</v>
      </c>
      <c r="Z21" s="61">
        <v>68.5</v>
      </c>
      <c r="AB21" s="87" t="s">
        <v>67</v>
      </c>
      <c r="AC21" s="129" t="s">
        <v>8</v>
      </c>
    </row>
    <row r="22" spans="4:29" ht="12.75">
      <c r="D22" s="91">
        <v>7</v>
      </c>
      <c r="E22" s="84">
        <v>94.4</v>
      </c>
      <c r="F22" s="84">
        <v>92.7</v>
      </c>
      <c r="G22" s="84">
        <v>91</v>
      </c>
      <c r="H22" s="84">
        <v>89.4</v>
      </c>
      <c r="I22" s="84">
        <v>87.8</v>
      </c>
      <c r="J22" s="84">
        <v>86.8</v>
      </c>
      <c r="K22" s="84">
        <v>85.8</v>
      </c>
      <c r="L22" s="84">
        <v>84.7</v>
      </c>
      <c r="M22" s="84">
        <v>84</v>
      </c>
      <c r="N22" s="84">
        <v>83.25</v>
      </c>
      <c r="O22" s="84">
        <v>82.5</v>
      </c>
      <c r="P22" s="84">
        <v>81.75</v>
      </c>
      <c r="Q22" s="84">
        <v>81</v>
      </c>
      <c r="R22" s="84">
        <v>80.4</v>
      </c>
      <c r="S22" s="84">
        <v>79.8</v>
      </c>
      <c r="T22" s="84">
        <v>79.3</v>
      </c>
      <c r="U22" s="84">
        <v>78.8</v>
      </c>
      <c r="V22" s="84">
        <v>78.4</v>
      </c>
      <c r="W22" s="86">
        <v>78</v>
      </c>
      <c r="X22" s="81"/>
      <c r="Y22" s="61">
        <v>7</v>
      </c>
      <c r="Z22" s="61">
        <v>67</v>
      </c>
      <c r="AB22" s="87" t="s">
        <v>78</v>
      </c>
      <c r="AC22" s="129" t="s">
        <v>50</v>
      </c>
    </row>
    <row r="23" spans="5:29" ht="12.75">
      <c r="E23" s="57"/>
      <c r="F23" s="57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AB23" s="87" t="s">
        <v>79</v>
      </c>
      <c r="AC23" s="129" t="s">
        <v>9</v>
      </c>
    </row>
    <row r="24" spans="28:29" ht="12.75">
      <c r="AB24" s="190" t="s">
        <v>76</v>
      </c>
      <c r="AC24" s="191" t="s">
        <v>47</v>
      </c>
    </row>
    <row r="25" spans="2:29" ht="12.75">
      <c r="B25" s="59"/>
      <c r="E25" s="57"/>
      <c r="F25" s="57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AB25" s="87" t="s">
        <v>85</v>
      </c>
      <c r="AC25" s="129" t="s">
        <v>51</v>
      </c>
    </row>
    <row r="26" spans="1:29" ht="15.75">
      <c r="A26" s="182" t="s">
        <v>25</v>
      </c>
      <c r="D26" s="60" t="s">
        <v>23</v>
      </c>
      <c r="E26" s="90" t="s">
        <v>42</v>
      </c>
      <c r="F26" s="90" t="s">
        <v>43</v>
      </c>
      <c r="G26" s="90" t="s">
        <v>44</v>
      </c>
      <c r="H26" s="90" t="s">
        <v>45</v>
      </c>
      <c r="I26" s="90" t="s">
        <v>46</v>
      </c>
      <c r="J26" s="90" t="s">
        <v>47</v>
      </c>
      <c r="K26" s="91" t="s">
        <v>8</v>
      </c>
      <c r="L26" s="90" t="s">
        <v>10</v>
      </c>
      <c r="M26" s="90" t="s">
        <v>48</v>
      </c>
      <c r="N26" s="90" t="s">
        <v>49</v>
      </c>
      <c r="O26" s="91" t="s">
        <v>9</v>
      </c>
      <c r="P26" s="90" t="s">
        <v>11</v>
      </c>
      <c r="Q26" s="90" t="s">
        <v>50</v>
      </c>
      <c r="R26" s="90" t="s">
        <v>51</v>
      </c>
      <c r="S26" s="91" t="s">
        <v>13</v>
      </c>
      <c r="T26" s="90" t="s">
        <v>12</v>
      </c>
      <c r="U26" s="90" t="s">
        <v>52</v>
      </c>
      <c r="V26" s="90" t="s">
        <v>53</v>
      </c>
      <c r="W26" s="91">
        <v>7</v>
      </c>
      <c r="X26" s="80"/>
      <c r="Y26" s="89" t="s">
        <v>0</v>
      </c>
      <c r="Z26" s="89" t="s">
        <v>33</v>
      </c>
      <c r="AB26" s="87" t="s">
        <v>69</v>
      </c>
      <c r="AC26" s="129" t="s">
        <v>8</v>
      </c>
    </row>
    <row r="27" spans="4:29" ht="12.75">
      <c r="D27" s="90" t="s">
        <v>42</v>
      </c>
      <c r="E27" s="85">
        <f aca="true" t="shared" si="0" ref="E27:W27">0.75*(100-E4)</f>
        <v>1.5</v>
      </c>
      <c r="F27" s="86">
        <f t="shared" si="0"/>
        <v>1.6500000000000021</v>
      </c>
      <c r="G27" s="86">
        <f t="shared" si="0"/>
        <v>1.8000000000000043</v>
      </c>
      <c r="H27" s="86">
        <f t="shared" si="0"/>
        <v>1.9499999999999957</v>
      </c>
      <c r="I27" s="86">
        <f t="shared" si="0"/>
        <v>2.099999999999998</v>
      </c>
      <c r="J27" s="86">
        <f t="shared" si="0"/>
        <v>2.25</v>
      </c>
      <c r="K27" s="86">
        <f t="shared" si="0"/>
        <v>2.400000000000002</v>
      </c>
      <c r="L27" s="86">
        <f t="shared" si="0"/>
        <v>2.5500000000000043</v>
      </c>
      <c r="M27" s="86">
        <f t="shared" si="0"/>
        <v>2.6999999999999957</v>
      </c>
      <c r="N27" s="86">
        <f t="shared" si="0"/>
        <v>2.849999999999998</v>
      </c>
      <c r="O27" s="86">
        <f t="shared" si="0"/>
        <v>3</v>
      </c>
      <c r="P27" s="86">
        <f t="shared" si="0"/>
        <v>3.150000000000002</v>
      </c>
      <c r="Q27" s="86">
        <f t="shared" si="0"/>
        <v>3.3000000000000043</v>
      </c>
      <c r="R27" s="86">
        <f t="shared" si="0"/>
        <v>3.4499999999999957</v>
      </c>
      <c r="S27" s="86">
        <f t="shared" si="0"/>
        <v>3.599999999999998</v>
      </c>
      <c r="T27" s="86">
        <f t="shared" si="0"/>
        <v>3.75</v>
      </c>
      <c r="U27" s="86">
        <f t="shared" si="0"/>
        <v>3.900000000000002</v>
      </c>
      <c r="V27" s="86">
        <f t="shared" si="0"/>
        <v>4.050000000000004</v>
      </c>
      <c r="W27" s="86">
        <f t="shared" si="0"/>
        <v>4.199999999999996</v>
      </c>
      <c r="X27" s="82"/>
      <c r="Y27" s="83" t="s">
        <v>42</v>
      </c>
      <c r="Z27" s="69">
        <f aca="true" t="shared" si="1" ref="Z27:Z45">0.75*(100-Z4)</f>
        <v>3</v>
      </c>
      <c r="AB27" s="87" t="s">
        <v>64</v>
      </c>
      <c r="AC27" s="129" t="s">
        <v>8</v>
      </c>
    </row>
    <row r="28" spans="4:29" ht="12.75">
      <c r="D28" s="90" t="s">
        <v>43</v>
      </c>
      <c r="E28" s="86">
        <f aca="true" t="shared" si="2" ref="E28:W28">0.75*(100-E5)</f>
        <v>1.6500000000000021</v>
      </c>
      <c r="F28" s="85">
        <f t="shared" si="2"/>
        <v>2.625</v>
      </c>
      <c r="G28" s="86">
        <f t="shared" si="2"/>
        <v>2.775000000000002</v>
      </c>
      <c r="H28" s="86">
        <f t="shared" si="2"/>
        <v>2.9250000000000043</v>
      </c>
      <c r="I28" s="86">
        <f t="shared" si="2"/>
        <v>3.0749999999999957</v>
      </c>
      <c r="J28" s="86">
        <f t="shared" si="2"/>
        <v>3.224999999999998</v>
      </c>
      <c r="K28" s="86">
        <f t="shared" si="2"/>
        <v>3.375</v>
      </c>
      <c r="L28" s="86">
        <f t="shared" si="2"/>
        <v>3.525000000000002</v>
      </c>
      <c r="M28" s="86">
        <f t="shared" si="2"/>
        <v>3.6750000000000043</v>
      </c>
      <c r="N28" s="86">
        <f t="shared" si="2"/>
        <v>3.8249999999999957</v>
      </c>
      <c r="O28" s="86">
        <f t="shared" si="2"/>
        <v>3.974999999999998</v>
      </c>
      <c r="P28" s="86">
        <f t="shared" si="2"/>
        <v>4.125</v>
      </c>
      <c r="Q28" s="86">
        <f t="shared" si="2"/>
        <v>4.275000000000002</v>
      </c>
      <c r="R28" s="86">
        <f t="shared" si="2"/>
        <v>4.425000000000004</v>
      </c>
      <c r="S28" s="86">
        <f t="shared" si="2"/>
        <v>4.574999999999996</v>
      </c>
      <c r="T28" s="86">
        <f t="shared" si="2"/>
        <v>4.724999999999998</v>
      </c>
      <c r="U28" s="86">
        <f t="shared" si="2"/>
        <v>4.875</v>
      </c>
      <c r="V28" s="86">
        <f t="shared" si="2"/>
        <v>5.025000000000002</v>
      </c>
      <c r="W28" s="86">
        <f t="shared" si="2"/>
        <v>5.474999999999998</v>
      </c>
      <c r="X28" s="82"/>
      <c r="Y28" s="83" t="s">
        <v>43</v>
      </c>
      <c r="Z28" s="69">
        <f t="shared" si="1"/>
        <v>4.5</v>
      </c>
      <c r="AB28" s="190" t="s">
        <v>91</v>
      </c>
      <c r="AC28" s="191" t="s">
        <v>13</v>
      </c>
    </row>
    <row r="29" spans="1:29" ht="12.75">
      <c r="A29" s="183" t="s">
        <v>26</v>
      </c>
      <c r="D29" s="90" t="s">
        <v>44</v>
      </c>
      <c r="E29" s="86">
        <f aca="true" t="shared" si="3" ref="E29:W29">0.75*(100-E6)</f>
        <v>1.8000000000000043</v>
      </c>
      <c r="F29" s="86">
        <f t="shared" si="3"/>
        <v>2.775000000000002</v>
      </c>
      <c r="G29" s="85">
        <f t="shared" si="3"/>
        <v>3.75</v>
      </c>
      <c r="H29" s="86">
        <f t="shared" si="3"/>
        <v>3.9375</v>
      </c>
      <c r="I29" s="86">
        <f t="shared" si="3"/>
        <v>4.125</v>
      </c>
      <c r="J29" s="86">
        <f t="shared" si="3"/>
        <v>4.3125</v>
      </c>
      <c r="K29" s="86">
        <f t="shared" si="3"/>
        <v>4.5</v>
      </c>
      <c r="L29" s="86">
        <f t="shared" si="3"/>
        <v>4.6875</v>
      </c>
      <c r="M29" s="86">
        <f t="shared" si="3"/>
        <v>4.875</v>
      </c>
      <c r="N29" s="86">
        <f t="shared" si="3"/>
        <v>5.0625</v>
      </c>
      <c r="O29" s="86">
        <f t="shared" si="3"/>
        <v>5.25</v>
      </c>
      <c r="P29" s="86">
        <f t="shared" si="3"/>
        <v>5.4375</v>
      </c>
      <c r="Q29" s="86">
        <f t="shared" si="3"/>
        <v>5.625</v>
      </c>
      <c r="R29" s="86">
        <f t="shared" si="3"/>
        <v>5.8125</v>
      </c>
      <c r="S29" s="86">
        <f t="shared" si="3"/>
        <v>6</v>
      </c>
      <c r="T29" s="86">
        <f t="shared" si="3"/>
        <v>6.1875</v>
      </c>
      <c r="U29" s="86">
        <f t="shared" si="3"/>
        <v>6.375</v>
      </c>
      <c r="V29" s="86">
        <f t="shared" si="3"/>
        <v>6.5625</v>
      </c>
      <c r="W29" s="86">
        <f t="shared" si="3"/>
        <v>6.75</v>
      </c>
      <c r="X29" s="82"/>
      <c r="Y29" s="83" t="s">
        <v>44</v>
      </c>
      <c r="Z29" s="69">
        <f t="shared" si="1"/>
        <v>6</v>
      </c>
      <c r="AB29" s="190" t="s">
        <v>65</v>
      </c>
      <c r="AC29" s="191" t="s">
        <v>10</v>
      </c>
    </row>
    <row r="30" spans="1:29" ht="12.75">
      <c r="A30" s="56" t="s">
        <v>27</v>
      </c>
      <c r="D30" s="90" t="s">
        <v>45</v>
      </c>
      <c r="E30" s="86">
        <f aca="true" t="shared" si="4" ref="E30:W30">0.75*(100-E7)</f>
        <v>1.9499999999999957</v>
      </c>
      <c r="F30" s="86">
        <f t="shared" si="4"/>
        <v>2.9250000000000043</v>
      </c>
      <c r="G30" s="86">
        <f t="shared" si="4"/>
        <v>3.9375</v>
      </c>
      <c r="H30" s="85">
        <f t="shared" si="4"/>
        <v>4.875</v>
      </c>
      <c r="I30" s="86">
        <f t="shared" si="4"/>
        <v>5.0625</v>
      </c>
      <c r="J30" s="86">
        <f t="shared" si="4"/>
        <v>5.25</v>
      </c>
      <c r="K30" s="86">
        <f t="shared" si="4"/>
        <v>5.4375</v>
      </c>
      <c r="L30" s="86">
        <f t="shared" si="4"/>
        <v>5.625</v>
      </c>
      <c r="M30" s="86">
        <f t="shared" si="4"/>
        <v>5.8125</v>
      </c>
      <c r="N30" s="86">
        <f t="shared" si="4"/>
        <v>6</v>
      </c>
      <c r="O30" s="86">
        <f t="shared" si="4"/>
        <v>6.1875</v>
      </c>
      <c r="P30" s="86">
        <f t="shared" si="4"/>
        <v>6.375</v>
      </c>
      <c r="Q30" s="86">
        <f t="shared" si="4"/>
        <v>6.5625</v>
      </c>
      <c r="R30" s="86">
        <f t="shared" si="4"/>
        <v>6.75</v>
      </c>
      <c r="S30" s="86">
        <f t="shared" si="4"/>
        <v>6.9375</v>
      </c>
      <c r="T30" s="86">
        <f t="shared" si="4"/>
        <v>7.125</v>
      </c>
      <c r="U30" s="86">
        <f t="shared" si="4"/>
        <v>7.3125</v>
      </c>
      <c r="V30" s="86">
        <f t="shared" si="4"/>
        <v>7.5</v>
      </c>
      <c r="W30" s="86">
        <f t="shared" si="4"/>
        <v>7.949999999999996</v>
      </c>
      <c r="X30" s="82"/>
      <c r="Y30" s="83" t="s">
        <v>45</v>
      </c>
      <c r="Z30" s="69">
        <f t="shared" si="1"/>
        <v>7.5</v>
      </c>
      <c r="AB30" s="192" t="s">
        <v>98</v>
      </c>
      <c r="AC30" s="193" t="s">
        <v>13</v>
      </c>
    </row>
    <row r="31" spans="4:29" ht="12.75">
      <c r="D31" s="90" t="s">
        <v>46</v>
      </c>
      <c r="E31" s="86">
        <f aca="true" t="shared" si="5" ref="E31:W31">0.75*(100-E8)</f>
        <v>2.099999999999998</v>
      </c>
      <c r="F31" s="86">
        <f t="shared" si="5"/>
        <v>3.0749999999999957</v>
      </c>
      <c r="G31" s="86">
        <f t="shared" si="5"/>
        <v>4.125</v>
      </c>
      <c r="H31" s="86">
        <f t="shared" si="5"/>
        <v>5.0625</v>
      </c>
      <c r="I31" s="85">
        <f t="shared" si="5"/>
        <v>6</v>
      </c>
      <c r="J31" s="86">
        <f t="shared" si="5"/>
        <v>6.224999999999998</v>
      </c>
      <c r="K31" s="86">
        <f t="shared" si="5"/>
        <v>6.449999999999996</v>
      </c>
      <c r="L31" s="86">
        <f t="shared" si="5"/>
        <v>6.675000000000004</v>
      </c>
      <c r="M31" s="86">
        <f t="shared" si="5"/>
        <v>6.900000000000002</v>
      </c>
      <c r="N31" s="86">
        <f t="shared" si="5"/>
        <v>7.125</v>
      </c>
      <c r="O31" s="86">
        <f t="shared" si="5"/>
        <v>7.349999999999998</v>
      </c>
      <c r="P31" s="86">
        <f t="shared" si="5"/>
        <v>7.574999999999996</v>
      </c>
      <c r="Q31" s="86">
        <f t="shared" si="5"/>
        <v>7.800000000000004</v>
      </c>
      <c r="R31" s="86">
        <f t="shared" si="5"/>
        <v>8.025000000000002</v>
      </c>
      <c r="S31" s="86">
        <f t="shared" si="5"/>
        <v>8.25</v>
      </c>
      <c r="T31" s="86">
        <f t="shared" si="5"/>
        <v>8.474999999999998</v>
      </c>
      <c r="U31" s="86">
        <f t="shared" si="5"/>
        <v>8.699999999999996</v>
      </c>
      <c r="V31" s="86">
        <f t="shared" si="5"/>
        <v>8.925000000000004</v>
      </c>
      <c r="W31" s="86">
        <f t="shared" si="5"/>
        <v>9.150000000000002</v>
      </c>
      <c r="X31" s="82"/>
      <c r="Y31" s="83" t="s">
        <v>46</v>
      </c>
      <c r="Z31" s="69">
        <f t="shared" si="1"/>
        <v>9</v>
      </c>
      <c r="AB31" s="190" t="s">
        <v>87</v>
      </c>
      <c r="AC31" s="191" t="s">
        <v>51</v>
      </c>
    </row>
    <row r="32" spans="4:29" ht="12.75">
      <c r="D32" s="90" t="s">
        <v>47</v>
      </c>
      <c r="E32" s="86">
        <f aca="true" t="shared" si="6" ref="E32:W32">0.75*(100-E9)</f>
        <v>2.25</v>
      </c>
      <c r="F32" s="86">
        <f t="shared" si="6"/>
        <v>3.224999999999998</v>
      </c>
      <c r="G32" s="86">
        <f t="shared" si="6"/>
        <v>4.3125</v>
      </c>
      <c r="H32" s="86">
        <f t="shared" si="6"/>
        <v>5.25</v>
      </c>
      <c r="I32" s="86">
        <f t="shared" si="6"/>
        <v>6.224999999999998</v>
      </c>
      <c r="J32" s="85">
        <f t="shared" si="6"/>
        <v>6.75</v>
      </c>
      <c r="K32" s="86">
        <f t="shared" si="6"/>
        <v>6.974999999999998</v>
      </c>
      <c r="L32" s="86">
        <f t="shared" si="6"/>
        <v>7.199999999999996</v>
      </c>
      <c r="M32" s="86">
        <f t="shared" si="6"/>
        <v>7.425000000000004</v>
      </c>
      <c r="N32" s="86">
        <f t="shared" si="6"/>
        <v>7.650000000000002</v>
      </c>
      <c r="O32" s="86">
        <f t="shared" si="6"/>
        <v>7.875</v>
      </c>
      <c r="P32" s="86">
        <f t="shared" si="6"/>
        <v>8.099999999999998</v>
      </c>
      <c r="Q32" s="86">
        <f t="shared" si="6"/>
        <v>8.324999999999996</v>
      </c>
      <c r="R32" s="86">
        <f t="shared" si="6"/>
        <v>8.550000000000004</v>
      </c>
      <c r="S32" s="86">
        <f t="shared" si="6"/>
        <v>8.775000000000002</v>
      </c>
      <c r="T32" s="86">
        <f t="shared" si="6"/>
        <v>9</v>
      </c>
      <c r="U32" s="86">
        <f t="shared" si="6"/>
        <v>9.224999999999998</v>
      </c>
      <c r="V32" s="86">
        <f t="shared" si="6"/>
        <v>9.449999999999996</v>
      </c>
      <c r="W32" s="86">
        <f t="shared" si="6"/>
        <v>9.900000000000002</v>
      </c>
      <c r="X32" s="82"/>
      <c r="Y32" s="83" t="s">
        <v>47</v>
      </c>
      <c r="Z32" s="69">
        <f t="shared" si="1"/>
        <v>10.125</v>
      </c>
      <c r="AB32" s="87" t="s">
        <v>125</v>
      </c>
      <c r="AC32" s="129">
        <v>7</v>
      </c>
    </row>
    <row r="33" spans="4:29" ht="12.75">
      <c r="D33" s="91" t="s">
        <v>8</v>
      </c>
      <c r="E33" s="86">
        <f aca="true" t="shared" si="7" ref="E33:W33">0.75*(100-E10)</f>
        <v>2.400000000000002</v>
      </c>
      <c r="F33" s="86">
        <f t="shared" si="7"/>
        <v>3.375</v>
      </c>
      <c r="G33" s="86">
        <f t="shared" si="7"/>
        <v>4.5</v>
      </c>
      <c r="H33" s="86">
        <f t="shared" si="7"/>
        <v>5.4375</v>
      </c>
      <c r="I33" s="86">
        <f t="shared" si="7"/>
        <v>6.449999999999996</v>
      </c>
      <c r="J33" s="86">
        <f t="shared" si="7"/>
        <v>6.974999999999998</v>
      </c>
      <c r="K33" s="85">
        <f t="shared" si="7"/>
        <v>7.5</v>
      </c>
      <c r="L33" s="86">
        <f t="shared" si="7"/>
        <v>7.762499999999996</v>
      </c>
      <c r="M33" s="86">
        <f t="shared" si="7"/>
        <v>8.025000000000002</v>
      </c>
      <c r="N33" s="86">
        <f t="shared" si="7"/>
        <v>8.287499999999998</v>
      </c>
      <c r="O33" s="86">
        <f t="shared" si="7"/>
        <v>8.550000000000004</v>
      </c>
      <c r="P33" s="86">
        <f t="shared" si="7"/>
        <v>8.8125</v>
      </c>
      <c r="Q33" s="86">
        <f t="shared" si="7"/>
        <v>9.074999999999996</v>
      </c>
      <c r="R33" s="86">
        <f t="shared" si="7"/>
        <v>9.337500000000002</v>
      </c>
      <c r="S33" s="86">
        <f t="shared" si="7"/>
        <v>9.599999999999998</v>
      </c>
      <c r="T33" s="86">
        <f t="shared" si="7"/>
        <v>9.862500000000004</v>
      </c>
      <c r="U33" s="86">
        <f t="shared" si="7"/>
        <v>10.125</v>
      </c>
      <c r="V33" s="86">
        <f t="shared" si="7"/>
        <v>10.387499999999996</v>
      </c>
      <c r="W33" s="86">
        <f t="shared" si="7"/>
        <v>10.650000000000002</v>
      </c>
      <c r="X33" s="82"/>
      <c r="Y33" s="61" t="s">
        <v>8</v>
      </c>
      <c r="Z33" s="69">
        <f t="shared" si="1"/>
        <v>11.25</v>
      </c>
      <c r="AB33" s="87" t="s">
        <v>89</v>
      </c>
      <c r="AC33" s="129" t="s">
        <v>11</v>
      </c>
    </row>
    <row r="34" spans="4:29" ht="12.75">
      <c r="D34" s="90" t="s">
        <v>10</v>
      </c>
      <c r="E34" s="86">
        <f aca="true" t="shared" si="8" ref="E34:W34">0.75*(100-E11)</f>
        <v>2.5500000000000043</v>
      </c>
      <c r="F34" s="86">
        <f t="shared" si="8"/>
        <v>3.525000000000002</v>
      </c>
      <c r="G34" s="86">
        <f t="shared" si="8"/>
        <v>4.6875</v>
      </c>
      <c r="H34" s="86">
        <f t="shared" si="8"/>
        <v>5.625</v>
      </c>
      <c r="I34" s="86">
        <f t="shared" si="8"/>
        <v>6.675000000000004</v>
      </c>
      <c r="J34" s="86">
        <f t="shared" si="8"/>
        <v>7.199999999999996</v>
      </c>
      <c r="K34" s="86">
        <f t="shared" si="8"/>
        <v>7.762499999999996</v>
      </c>
      <c r="L34" s="85">
        <f t="shared" si="8"/>
        <v>8.25</v>
      </c>
      <c r="M34" s="86">
        <f t="shared" si="8"/>
        <v>8.512499999999996</v>
      </c>
      <c r="N34" s="86">
        <f t="shared" si="8"/>
        <v>8.775000000000002</v>
      </c>
      <c r="O34" s="86">
        <f t="shared" si="8"/>
        <v>9.037499999999998</v>
      </c>
      <c r="P34" s="86">
        <f t="shared" si="8"/>
        <v>9.300000000000004</v>
      </c>
      <c r="Q34" s="86">
        <f t="shared" si="8"/>
        <v>9.5625</v>
      </c>
      <c r="R34" s="86">
        <f t="shared" si="8"/>
        <v>9.824999999999996</v>
      </c>
      <c r="S34" s="86">
        <f t="shared" si="8"/>
        <v>10.087500000000002</v>
      </c>
      <c r="T34" s="86">
        <f t="shared" si="8"/>
        <v>10.349999999999998</v>
      </c>
      <c r="U34" s="86">
        <f t="shared" si="8"/>
        <v>10.61249999999993</v>
      </c>
      <c r="V34" s="86">
        <f t="shared" si="8"/>
        <v>10.874999999999925</v>
      </c>
      <c r="W34" s="86">
        <f t="shared" si="8"/>
        <v>11.474999999999998</v>
      </c>
      <c r="X34" s="82"/>
      <c r="Y34" s="83" t="s">
        <v>10</v>
      </c>
      <c r="Z34" s="69">
        <f t="shared" si="1"/>
        <v>12.375</v>
      </c>
      <c r="AB34" s="87" t="s">
        <v>58</v>
      </c>
      <c r="AC34" s="129" t="s">
        <v>42</v>
      </c>
    </row>
    <row r="35" spans="4:29" ht="12.75">
      <c r="D35" s="90" t="s">
        <v>48</v>
      </c>
      <c r="E35" s="86">
        <f aca="true" t="shared" si="9" ref="E35:W35">0.75*(100-E12)</f>
        <v>2.6999999999999957</v>
      </c>
      <c r="F35" s="86">
        <f t="shared" si="9"/>
        <v>3.6750000000000043</v>
      </c>
      <c r="G35" s="86">
        <f t="shared" si="9"/>
        <v>4.875</v>
      </c>
      <c r="H35" s="86">
        <f t="shared" si="9"/>
        <v>5.8125</v>
      </c>
      <c r="I35" s="86">
        <f t="shared" si="9"/>
        <v>6.900000000000002</v>
      </c>
      <c r="J35" s="86">
        <f t="shared" si="9"/>
        <v>7.425000000000004</v>
      </c>
      <c r="K35" s="86">
        <f t="shared" si="9"/>
        <v>8.025000000000002</v>
      </c>
      <c r="L35" s="86">
        <f t="shared" si="9"/>
        <v>8.512499999999996</v>
      </c>
      <c r="M35" s="85">
        <f t="shared" si="9"/>
        <v>9</v>
      </c>
      <c r="N35" s="86">
        <f t="shared" si="9"/>
        <v>9.300000000000004</v>
      </c>
      <c r="O35" s="86">
        <f t="shared" si="9"/>
        <v>9.599999999999998</v>
      </c>
      <c r="P35" s="86">
        <f t="shared" si="9"/>
        <v>9.900000000000002</v>
      </c>
      <c r="Q35" s="86">
        <f t="shared" si="9"/>
        <v>10.199999999999996</v>
      </c>
      <c r="R35" s="86">
        <f t="shared" si="9"/>
        <v>10.5</v>
      </c>
      <c r="S35" s="86">
        <f t="shared" si="9"/>
        <v>10.800000000000004</v>
      </c>
      <c r="T35" s="86">
        <f t="shared" si="9"/>
        <v>11.099999999999998</v>
      </c>
      <c r="U35" s="86">
        <f t="shared" si="9"/>
        <v>11.400000000000002</v>
      </c>
      <c r="V35" s="86">
        <f t="shared" si="9"/>
        <v>11.699999999999996</v>
      </c>
      <c r="W35" s="86">
        <f t="shared" si="9"/>
        <v>12</v>
      </c>
      <c r="X35" s="82"/>
      <c r="Y35" s="83" t="s">
        <v>48</v>
      </c>
      <c r="Z35" s="69">
        <f t="shared" si="1"/>
        <v>13.5</v>
      </c>
      <c r="AB35" s="87" t="s">
        <v>63</v>
      </c>
      <c r="AC35" s="129" t="s">
        <v>46</v>
      </c>
    </row>
    <row r="36" spans="4:29" ht="12.75">
      <c r="D36" s="90" t="s">
        <v>49</v>
      </c>
      <c r="E36" s="86">
        <f aca="true" t="shared" si="10" ref="E36:W36">0.75*(100-E13)</f>
        <v>2.849999999999998</v>
      </c>
      <c r="F36" s="86">
        <f t="shared" si="10"/>
        <v>3.8249999999999957</v>
      </c>
      <c r="G36" s="86">
        <f t="shared" si="10"/>
        <v>5.0625</v>
      </c>
      <c r="H36" s="86">
        <f t="shared" si="10"/>
        <v>6</v>
      </c>
      <c r="I36" s="86">
        <f t="shared" si="10"/>
        <v>7.125</v>
      </c>
      <c r="J36" s="86">
        <f t="shared" si="10"/>
        <v>7.650000000000002</v>
      </c>
      <c r="K36" s="86">
        <f t="shared" si="10"/>
        <v>8.287499999999998</v>
      </c>
      <c r="L36" s="86">
        <f t="shared" si="10"/>
        <v>8.775000000000002</v>
      </c>
      <c r="M36" s="86">
        <f t="shared" si="10"/>
        <v>9.300000000000004</v>
      </c>
      <c r="N36" s="85">
        <f t="shared" si="10"/>
        <v>9.75</v>
      </c>
      <c r="O36" s="86">
        <f t="shared" si="10"/>
        <v>10.050000000000004</v>
      </c>
      <c r="P36" s="86">
        <f t="shared" si="10"/>
        <v>10.349999999999998</v>
      </c>
      <c r="Q36" s="86">
        <f t="shared" si="10"/>
        <v>10.650000000000002</v>
      </c>
      <c r="R36" s="86">
        <f t="shared" si="10"/>
        <v>10.949999999999996</v>
      </c>
      <c r="S36" s="86">
        <f t="shared" si="10"/>
        <v>11.25</v>
      </c>
      <c r="T36" s="86">
        <f t="shared" si="10"/>
        <v>11.550000000000004</v>
      </c>
      <c r="U36" s="86">
        <f t="shared" si="10"/>
        <v>11.849999999999998</v>
      </c>
      <c r="V36" s="86">
        <f t="shared" si="10"/>
        <v>12.150000000000002</v>
      </c>
      <c r="W36" s="86">
        <f t="shared" si="10"/>
        <v>12.5625</v>
      </c>
      <c r="X36" s="82"/>
      <c r="Y36" s="83" t="s">
        <v>49</v>
      </c>
      <c r="Z36" s="69">
        <f t="shared" si="1"/>
        <v>14.625</v>
      </c>
      <c r="AB36" s="190" t="s">
        <v>74</v>
      </c>
      <c r="AC36" s="191" t="s">
        <v>45</v>
      </c>
    </row>
    <row r="37" spans="4:29" ht="12.75">
      <c r="D37" s="91" t="s">
        <v>9</v>
      </c>
      <c r="E37" s="86">
        <f aca="true" t="shared" si="11" ref="E37:W37">0.75*(100-E14)</f>
        <v>3</v>
      </c>
      <c r="F37" s="86">
        <f t="shared" si="11"/>
        <v>3.974999999999998</v>
      </c>
      <c r="G37" s="86">
        <f t="shared" si="11"/>
        <v>5.25</v>
      </c>
      <c r="H37" s="86">
        <f t="shared" si="11"/>
        <v>6.1875</v>
      </c>
      <c r="I37" s="86">
        <f t="shared" si="11"/>
        <v>7.349999999999998</v>
      </c>
      <c r="J37" s="86">
        <f t="shared" si="11"/>
        <v>7.875</v>
      </c>
      <c r="K37" s="86">
        <f t="shared" si="11"/>
        <v>8.550000000000004</v>
      </c>
      <c r="L37" s="86">
        <f t="shared" si="11"/>
        <v>9.037499999999998</v>
      </c>
      <c r="M37" s="86">
        <f t="shared" si="11"/>
        <v>9.599999999999998</v>
      </c>
      <c r="N37" s="86">
        <f t="shared" si="11"/>
        <v>10.050000000000004</v>
      </c>
      <c r="O37" s="85">
        <f t="shared" si="11"/>
        <v>10.5</v>
      </c>
      <c r="P37" s="86">
        <f t="shared" si="11"/>
        <v>10.837500000000002</v>
      </c>
      <c r="Q37" s="86">
        <f t="shared" si="11"/>
        <v>11.175000000000004</v>
      </c>
      <c r="R37" s="86">
        <f t="shared" si="11"/>
        <v>11.4375</v>
      </c>
      <c r="S37" s="86">
        <f t="shared" si="11"/>
        <v>11.849999999999998</v>
      </c>
      <c r="T37" s="86">
        <f t="shared" si="11"/>
        <v>12.112500000000004</v>
      </c>
      <c r="U37" s="86">
        <f t="shared" si="11"/>
        <v>12.449999999999996</v>
      </c>
      <c r="V37" s="86">
        <f t="shared" si="11"/>
        <v>12.787499999999998</v>
      </c>
      <c r="W37" s="86">
        <f t="shared" si="11"/>
        <v>13.125</v>
      </c>
      <c r="Y37" s="61" t="s">
        <v>9</v>
      </c>
      <c r="Z37" s="69">
        <f t="shared" si="1"/>
        <v>15.75</v>
      </c>
      <c r="AB37" s="190" t="s">
        <v>138</v>
      </c>
      <c r="AC37" s="191">
        <v>7</v>
      </c>
    </row>
    <row r="38" spans="4:29" ht="12.75">
      <c r="D38" s="90" t="s">
        <v>11</v>
      </c>
      <c r="E38" s="86">
        <f aca="true" t="shared" si="12" ref="E38:W38">0.75*(100-E15)</f>
        <v>3.150000000000002</v>
      </c>
      <c r="F38" s="86">
        <f t="shared" si="12"/>
        <v>4.125</v>
      </c>
      <c r="G38" s="86">
        <f t="shared" si="12"/>
        <v>5.4375</v>
      </c>
      <c r="H38" s="86">
        <f t="shared" si="12"/>
        <v>6.375</v>
      </c>
      <c r="I38" s="86">
        <f t="shared" si="12"/>
        <v>7.574999999999996</v>
      </c>
      <c r="J38" s="86">
        <f t="shared" si="12"/>
        <v>8.099999999999998</v>
      </c>
      <c r="K38" s="86">
        <f t="shared" si="12"/>
        <v>8.8125</v>
      </c>
      <c r="L38" s="86">
        <f t="shared" si="12"/>
        <v>9.300000000000004</v>
      </c>
      <c r="M38" s="86">
        <f t="shared" si="12"/>
        <v>9.900000000000002</v>
      </c>
      <c r="N38" s="86">
        <f t="shared" si="12"/>
        <v>10.349999999999998</v>
      </c>
      <c r="O38" s="86">
        <f t="shared" si="12"/>
        <v>10.837500000000002</v>
      </c>
      <c r="P38" s="85">
        <f t="shared" si="12"/>
        <v>11.25</v>
      </c>
      <c r="Q38" s="86">
        <f t="shared" si="12"/>
        <v>11.587500000000002</v>
      </c>
      <c r="R38" s="86">
        <f t="shared" si="12"/>
        <v>11.925000000000004</v>
      </c>
      <c r="S38" s="86">
        <f t="shared" si="12"/>
        <v>12.262499999999996</v>
      </c>
      <c r="T38" s="86">
        <f t="shared" si="12"/>
        <v>12.599999999999998</v>
      </c>
      <c r="U38" s="86">
        <f t="shared" si="12"/>
        <v>12.9375</v>
      </c>
      <c r="V38" s="86">
        <f t="shared" si="12"/>
        <v>13.275000000000002</v>
      </c>
      <c r="W38" s="86">
        <f t="shared" si="12"/>
        <v>13.6875</v>
      </c>
      <c r="Y38" s="83" t="s">
        <v>11</v>
      </c>
      <c r="Z38" s="69">
        <f t="shared" si="1"/>
        <v>16.875</v>
      </c>
      <c r="AB38" s="87" t="s">
        <v>61</v>
      </c>
      <c r="AC38" s="129" t="s">
        <v>45</v>
      </c>
    </row>
    <row r="39" spans="1:29" ht="12.75">
      <c r="A39" s="59"/>
      <c r="B39" s="59"/>
      <c r="C39" s="59"/>
      <c r="D39" s="90" t="s">
        <v>50</v>
      </c>
      <c r="E39" s="86">
        <f aca="true" t="shared" si="13" ref="E39:W39">0.75*(100-E16)</f>
        <v>3.3000000000000043</v>
      </c>
      <c r="F39" s="86">
        <f t="shared" si="13"/>
        <v>4.275000000000002</v>
      </c>
      <c r="G39" s="86">
        <f t="shared" si="13"/>
        <v>5.625</v>
      </c>
      <c r="H39" s="86">
        <f t="shared" si="13"/>
        <v>6.5625</v>
      </c>
      <c r="I39" s="86">
        <f t="shared" si="13"/>
        <v>7.800000000000004</v>
      </c>
      <c r="J39" s="86">
        <f t="shared" si="13"/>
        <v>8.324999999999996</v>
      </c>
      <c r="K39" s="86">
        <f t="shared" si="13"/>
        <v>9.074999999999996</v>
      </c>
      <c r="L39" s="86">
        <f t="shared" si="13"/>
        <v>9.5625</v>
      </c>
      <c r="M39" s="86">
        <f t="shared" si="13"/>
        <v>10.199999999999996</v>
      </c>
      <c r="N39" s="86">
        <f t="shared" si="13"/>
        <v>10.650000000000002</v>
      </c>
      <c r="O39" s="86">
        <f t="shared" si="13"/>
        <v>11.175000000000004</v>
      </c>
      <c r="P39" s="86">
        <f t="shared" si="13"/>
        <v>11.587500000000002</v>
      </c>
      <c r="Q39" s="85">
        <f t="shared" si="13"/>
        <v>12</v>
      </c>
      <c r="R39" s="86">
        <f t="shared" si="13"/>
        <v>12.375</v>
      </c>
      <c r="S39" s="86">
        <f t="shared" si="13"/>
        <v>12.75</v>
      </c>
      <c r="T39" s="86">
        <f t="shared" si="13"/>
        <v>13.125</v>
      </c>
      <c r="U39" s="86">
        <f t="shared" si="13"/>
        <v>13.5</v>
      </c>
      <c r="V39" s="86">
        <f t="shared" si="13"/>
        <v>13.875</v>
      </c>
      <c r="W39" s="86">
        <f t="shared" si="13"/>
        <v>14.25</v>
      </c>
      <c r="Y39" s="83" t="s">
        <v>50</v>
      </c>
      <c r="Z39" s="69">
        <f t="shared" si="1"/>
        <v>18</v>
      </c>
      <c r="AB39" s="87" t="s">
        <v>86</v>
      </c>
      <c r="AC39" s="129" t="s">
        <v>51</v>
      </c>
    </row>
    <row r="40" spans="4:29" ht="12.75">
      <c r="D40" s="90" t="s">
        <v>51</v>
      </c>
      <c r="E40" s="86">
        <f aca="true" t="shared" si="14" ref="E40:W40">0.75*(100-E17)</f>
        <v>3.4499999999999957</v>
      </c>
      <c r="F40" s="86">
        <f t="shared" si="14"/>
        <v>4.425000000000004</v>
      </c>
      <c r="G40" s="86">
        <f t="shared" si="14"/>
        <v>5.8125</v>
      </c>
      <c r="H40" s="86">
        <f t="shared" si="14"/>
        <v>6.75</v>
      </c>
      <c r="I40" s="86">
        <f t="shared" si="14"/>
        <v>8.025000000000002</v>
      </c>
      <c r="J40" s="86">
        <f t="shared" si="14"/>
        <v>8.550000000000004</v>
      </c>
      <c r="K40" s="86">
        <f t="shared" si="14"/>
        <v>9.337500000000002</v>
      </c>
      <c r="L40" s="86">
        <f t="shared" si="14"/>
        <v>9.824999999999996</v>
      </c>
      <c r="M40" s="86">
        <f t="shared" si="14"/>
        <v>10.5</v>
      </c>
      <c r="N40" s="86">
        <f t="shared" si="14"/>
        <v>10.949999999999996</v>
      </c>
      <c r="O40" s="86">
        <f t="shared" si="14"/>
        <v>11.4375</v>
      </c>
      <c r="P40" s="86">
        <f t="shared" si="14"/>
        <v>11.925000000000004</v>
      </c>
      <c r="Q40" s="86">
        <f t="shared" si="14"/>
        <v>12.375</v>
      </c>
      <c r="R40" s="85">
        <f t="shared" si="14"/>
        <v>12.75</v>
      </c>
      <c r="S40" s="86">
        <f t="shared" si="14"/>
        <v>13.125</v>
      </c>
      <c r="T40" s="86">
        <f t="shared" si="14"/>
        <v>13.5</v>
      </c>
      <c r="U40" s="86">
        <f t="shared" si="14"/>
        <v>13.875</v>
      </c>
      <c r="V40" s="86">
        <f t="shared" si="14"/>
        <v>14.25</v>
      </c>
      <c r="W40" s="86">
        <f t="shared" si="14"/>
        <v>14.699999999999996</v>
      </c>
      <c r="Y40" s="83" t="s">
        <v>51</v>
      </c>
      <c r="Z40" s="69">
        <f t="shared" si="1"/>
        <v>19.125</v>
      </c>
      <c r="AB40" s="87" t="s">
        <v>80</v>
      </c>
      <c r="AC40" s="129" t="s">
        <v>50</v>
      </c>
    </row>
    <row r="41" spans="4:29" ht="12.75">
      <c r="D41" s="91" t="s">
        <v>13</v>
      </c>
      <c r="E41" s="86">
        <f aca="true" t="shared" si="15" ref="E41:W41">0.75*(100-E18)</f>
        <v>3.599999999999998</v>
      </c>
      <c r="F41" s="86">
        <f t="shared" si="15"/>
        <v>4.574999999999996</v>
      </c>
      <c r="G41" s="86">
        <f t="shared" si="15"/>
        <v>6</v>
      </c>
      <c r="H41" s="86">
        <f t="shared" si="15"/>
        <v>6.9375</v>
      </c>
      <c r="I41" s="86">
        <f t="shared" si="15"/>
        <v>8.25</v>
      </c>
      <c r="J41" s="86">
        <f t="shared" si="15"/>
        <v>8.775000000000002</v>
      </c>
      <c r="K41" s="86">
        <f t="shared" si="15"/>
        <v>9.599999999999998</v>
      </c>
      <c r="L41" s="86">
        <f t="shared" si="15"/>
        <v>10.087500000000002</v>
      </c>
      <c r="M41" s="86">
        <f t="shared" si="15"/>
        <v>10.800000000000004</v>
      </c>
      <c r="N41" s="86">
        <f t="shared" si="15"/>
        <v>11.25</v>
      </c>
      <c r="O41" s="86">
        <f t="shared" si="15"/>
        <v>11.849999999999998</v>
      </c>
      <c r="P41" s="86">
        <f t="shared" si="15"/>
        <v>12.262499999999996</v>
      </c>
      <c r="Q41" s="86">
        <f t="shared" si="15"/>
        <v>12.75</v>
      </c>
      <c r="R41" s="86">
        <f t="shared" si="15"/>
        <v>13.125</v>
      </c>
      <c r="S41" s="85">
        <f t="shared" si="15"/>
        <v>13.5</v>
      </c>
      <c r="T41" s="86">
        <f t="shared" si="15"/>
        <v>13.912499999999998</v>
      </c>
      <c r="U41" s="86">
        <f t="shared" si="15"/>
        <v>14.324999999999996</v>
      </c>
      <c r="V41" s="86">
        <f t="shared" si="15"/>
        <v>14.737500000000004</v>
      </c>
      <c r="W41" s="86">
        <f t="shared" si="15"/>
        <v>15.150000000000002</v>
      </c>
      <c r="X41" s="57"/>
      <c r="Y41" s="61" t="s">
        <v>13</v>
      </c>
      <c r="Z41" s="69">
        <f t="shared" si="1"/>
        <v>20.25</v>
      </c>
      <c r="AB41" s="87" t="s">
        <v>90</v>
      </c>
      <c r="AC41" s="129" t="s">
        <v>51</v>
      </c>
    </row>
    <row r="42" spans="4:29" ht="12.75">
      <c r="D42" s="90" t="s">
        <v>12</v>
      </c>
      <c r="E42" s="86">
        <f aca="true" t="shared" si="16" ref="E42:W42">0.75*(100-E19)</f>
        <v>3.75</v>
      </c>
      <c r="F42" s="86">
        <f t="shared" si="16"/>
        <v>4.724999999999998</v>
      </c>
      <c r="G42" s="86">
        <f t="shared" si="16"/>
        <v>6.1875</v>
      </c>
      <c r="H42" s="86">
        <f t="shared" si="16"/>
        <v>7.125</v>
      </c>
      <c r="I42" s="86">
        <f t="shared" si="16"/>
        <v>8.474999999999998</v>
      </c>
      <c r="J42" s="86">
        <f t="shared" si="16"/>
        <v>9</v>
      </c>
      <c r="K42" s="86">
        <f t="shared" si="16"/>
        <v>9.862500000000004</v>
      </c>
      <c r="L42" s="86">
        <f t="shared" si="16"/>
        <v>10.349999999999998</v>
      </c>
      <c r="M42" s="86">
        <f t="shared" si="16"/>
        <v>11.099999999999998</v>
      </c>
      <c r="N42" s="86">
        <f t="shared" si="16"/>
        <v>11.550000000000004</v>
      </c>
      <c r="O42" s="86">
        <f t="shared" si="16"/>
        <v>12.112500000000004</v>
      </c>
      <c r="P42" s="86">
        <f t="shared" si="16"/>
        <v>12.599999999999998</v>
      </c>
      <c r="Q42" s="86">
        <f t="shared" si="16"/>
        <v>13.125</v>
      </c>
      <c r="R42" s="86">
        <f t="shared" si="16"/>
        <v>13.5</v>
      </c>
      <c r="S42" s="86">
        <f t="shared" si="16"/>
        <v>13.912499999999998</v>
      </c>
      <c r="T42" s="85">
        <f t="shared" si="16"/>
        <v>14.25</v>
      </c>
      <c r="U42" s="86">
        <f t="shared" si="16"/>
        <v>14.662499999999998</v>
      </c>
      <c r="V42" s="86">
        <f t="shared" si="16"/>
        <v>15.074999999999996</v>
      </c>
      <c r="W42" s="86">
        <f t="shared" si="16"/>
        <v>15.525000000000002</v>
      </c>
      <c r="Y42" s="83" t="s">
        <v>12</v>
      </c>
      <c r="Z42" s="69">
        <f t="shared" si="1"/>
        <v>21.375</v>
      </c>
      <c r="AB42" s="87" t="s">
        <v>72</v>
      </c>
      <c r="AC42" s="129" t="s">
        <v>10</v>
      </c>
    </row>
    <row r="43" spans="4:29" ht="12.75">
      <c r="D43" s="90" t="s">
        <v>52</v>
      </c>
      <c r="E43" s="86">
        <f aca="true" t="shared" si="17" ref="E43:W43">0.75*(100-E20)</f>
        <v>3.900000000000002</v>
      </c>
      <c r="F43" s="86">
        <f t="shared" si="17"/>
        <v>4.875</v>
      </c>
      <c r="G43" s="86">
        <f t="shared" si="17"/>
        <v>6.375</v>
      </c>
      <c r="H43" s="86">
        <f t="shared" si="17"/>
        <v>7.3125</v>
      </c>
      <c r="I43" s="86">
        <f t="shared" si="17"/>
        <v>8.699999999999996</v>
      </c>
      <c r="J43" s="86">
        <f t="shared" si="17"/>
        <v>9.224999999999998</v>
      </c>
      <c r="K43" s="86">
        <f t="shared" si="17"/>
        <v>10.125</v>
      </c>
      <c r="L43" s="86">
        <f t="shared" si="17"/>
        <v>10.61249999999993</v>
      </c>
      <c r="M43" s="86">
        <f t="shared" si="17"/>
        <v>11.400000000000002</v>
      </c>
      <c r="N43" s="86">
        <f t="shared" si="17"/>
        <v>11.849999999999998</v>
      </c>
      <c r="O43" s="86">
        <f t="shared" si="17"/>
        <v>12.449999999999996</v>
      </c>
      <c r="P43" s="86">
        <f t="shared" si="17"/>
        <v>12.9375</v>
      </c>
      <c r="Q43" s="86">
        <f t="shared" si="17"/>
        <v>13.5</v>
      </c>
      <c r="R43" s="86">
        <f t="shared" si="17"/>
        <v>13.875</v>
      </c>
      <c r="S43" s="86">
        <f t="shared" si="17"/>
        <v>14.324999999999996</v>
      </c>
      <c r="T43" s="86">
        <f t="shared" si="17"/>
        <v>14.662499999999998</v>
      </c>
      <c r="U43" s="85">
        <f t="shared" si="17"/>
        <v>15</v>
      </c>
      <c r="V43" s="86">
        <f t="shared" si="17"/>
        <v>15.449999999999996</v>
      </c>
      <c r="W43" s="86">
        <f t="shared" si="17"/>
        <v>15.900000000000002</v>
      </c>
      <c r="Y43" s="83" t="s">
        <v>52</v>
      </c>
      <c r="Z43" s="69">
        <f t="shared" si="1"/>
        <v>22.5</v>
      </c>
      <c r="AB43" s="87" t="s">
        <v>56</v>
      </c>
      <c r="AC43" s="129" t="s">
        <v>42</v>
      </c>
    </row>
    <row r="44" spans="4:29" ht="12.75">
      <c r="D44" s="90" t="s">
        <v>53</v>
      </c>
      <c r="E44" s="86">
        <f aca="true" t="shared" si="18" ref="E44:W44">0.75*(100-E21)</f>
        <v>4.050000000000004</v>
      </c>
      <c r="F44" s="86">
        <f t="shared" si="18"/>
        <v>5.025000000000002</v>
      </c>
      <c r="G44" s="86">
        <f t="shared" si="18"/>
        <v>6.5625</v>
      </c>
      <c r="H44" s="86">
        <f t="shared" si="18"/>
        <v>7.5</v>
      </c>
      <c r="I44" s="86">
        <f t="shared" si="18"/>
        <v>8.925000000000004</v>
      </c>
      <c r="J44" s="86">
        <f t="shared" si="18"/>
        <v>9.449999999999996</v>
      </c>
      <c r="K44" s="86">
        <f t="shared" si="18"/>
        <v>10.387499999999996</v>
      </c>
      <c r="L44" s="86">
        <f t="shared" si="18"/>
        <v>10.874999999999925</v>
      </c>
      <c r="M44" s="86">
        <f t="shared" si="18"/>
        <v>11.699999999999996</v>
      </c>
      <c r="N44" s="86">
        <f t="shared" si="18"/>
        <v>12.150000000000002</v>
      </c>
      <c r="O44" s="86">
        <f t="shared" si="18"/>
        <v>12.787499999999998</v>
      </c>
      <c r="P44" s="86">
        <f t="shared" si="18"/>
        <v>13.275000000000002</v>
      </c>
      <c r="Q44" s="86">
        <f t="shared" si="18"/>
        <v>13.875</v>
      </c>
      <c r="R44" s="86">
        <f t="shared" si="18"/>
        <v>14.25</v>
      </c>
      <c r="S44" s="86">
        <f t="shared" si="18"/>
        <v>14.737500000000004</v>
      </c>
      <c r="T44" s="86">
        <f t="shared" si="18"/>
        <v>15.074999999999996</v>
      </c>
      <c r="U44" s="86">
        <f t="shared" si="18"/>
        <v>15.449999999999996</v>
      </c>
      <c r="V44" s="85">
        <f t="shared" si="18"/>
        <v>15.75</v>
      </c>
      <c r="W44" s="86">
        <f t="shared" si="18"/>
        <v>16.199999999999996</v>
      </c>
      <c r="Y44" s="83" t="s">
        <v>53</v>
      </c>
      <c r="Z44" s="69">
        <f t="shared" si="1"/>
        <v>23.625</v>
      </c>
      <c r="AB44" s="87" t="s">
        <v>68</v>
      </c>
      <c r="AC44" s="129" t="s">
        <v>8</v>
      </c>
    </row>
    <row r="45" spans="4:29" ht="12.75">
      <c r="D45" s="91">
        <v>7</v>
      </c>
      <c r="E45" s="86">
        <f aca="true" t="shared" si="19" ref="E45:W45">0.75*(100-E22)</f>
        <v>4.199999999999996</v>
      </c>
      <c r="F45" s="86">
        <f t="shared" si="19"/>
        <v>5.474999999999998</v>
      </c>
      <c r="G45" s="86">
        <f t="shared" si="19"/>
        <v>6.75</v>
      </c>
      <c r="H45" s="86">
        <f t="shared" si="19"/>
        <v>7.949999999999996</v>
      </c>
      <c r="I45" s="86">
        <f t="shared" si="19"/>
        <v>9.150000000000002</v>
      </c>
      <c r="J45" s="86">
        <f t="shared" si="19"/>
        <v>9.900000000000002</v>
      </c>
      <c r="K45" s="86">
        <f t="shared" si="19"/>
        <v>10.650000000000002</v>
      </c>
      <c r="L45" s="86">
        <f t="shared" si="19"/>
        <v>11.474999999999998</v>
      </c>
      <c r="M45" s="86">
        <f t="shared" si="19"/>
        <v>12</v>
      </c>
      <c r="N45" s="86">
        <f t="shared" si="19"/>
        <v>12.5625</v>
      </c>
      <c r="O45" s="86">
        <f t="shared" si="19"/>
        <v>13.125</v>
      </c>
      <c r="P45" s="86">
        <f t="shared" si="19"/>
        <v>13.6875</v>
      </c>
      <c r="Q45" s="86">
        <f t="shared" si="19"/>
        <v>14.25</v>
      </c>
      <c r="R45" s="86">
        <f t="shared" si="19"/>
        <v>14.699999999999996</v>
      </c>
      <c r="S45" s="86">
        <f t="shared" si="19"/>
        <v>15.150000000000002</v>
      </c>
      <c r="T45" s="86">
        <f t="shared" si="19"/>
        <v>15.525000000000002</v>
      </c>
      <c r="U45" s="86">
        <f t="shared" si="19"/>
        <v>15.900000000000002</v>
      </c>
      <c r="V45" s="86">
        <f t="shared" si="19"/>
        <v>16.199999999999996</v>
      </c>
      <c r="W45" s="85">
        <f t="shared" si="19"/>
        <v>16.5</v>
      </c>
      <c r="Y45" s="61">
        <v>7</v>
      </c>
      <c r="Z45" s="69">
        <f t="shared" si="1"/>
        <v>24.75</v>
      </c>
      <c r="AB45" s="190" t="s">
        <v>83</v>
      </c>
      <c r="AC45" s="191" t="s">
        <v>51</v>
      </c>
    </row>
    <row r="46" spans="28:29" ht="12.75">
      <c r="AB46" s="108" t="s">
        <v>99</v>
      </c>
      <c r="AC46" s="129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5.7109375" style="13" customWidth="1"/>
    <col min="2" max="2" width="12.7109375" style="13" customWidth="1"/>
    <col min="3" max="3" width="12.0039062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4.42187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4.7109375" style="19" customWidth="1"/>
    <col min="22" max="22" width="3.7109375" style="19" customWidth="1"/>
    <col min="23" max="24" width="2.7109375" style="19" customWidth="1"/>
    <col min="25" max="25" width="4.710937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126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40</v>
      </c>
      <c r="C4" s="35" t="s">
        <v>19</v>
      </c>
      <c r="D4" s="35" t="s">
        <v>30</v>
      </c>
      <c r="E4" s="28" t="s">
        <v>20</v>
      </c>
      <c r="F4" s="203">
        <v>1</v>
      </c>
      <c r="G4" s="204"/>
      <c r="H4" s="205"/>
      <c r="I4" s="206"/>
      <c r="J4" s="203">
        <v>2</v>
      </c>
      <c r="K4" s="204"/>
      <c r="L4" s="205"/>
      <c r="M4" s="206"/>
      <c r="N4" s="203">
        <v>3</v>
      </c>
      <c r="O4" s="204"/>
      <c r="P4" s="205"/>
      <c r="Q4" s="206"/>
      <c r="R4" s="203">
        <v>4</v>
      </c>
      <c r="S4" s="204"/>
      <c r="T4" s="205"/>
      <c r="U4" s="206"/>
      <c r="V4" s="203">
        <v>5</v>
      </c>
      <c r="W4" s="204"/>
      <c r="X4" s="205"/>
      <c r="Y4" s="206"/>
      <c r="Z4" s="203">
        <v>6</v>
      </c>
      <c r="AA4" s="204"/>
      <c r="AB4" s="205"/>
      <c r="AC4" s="206"/>
      <c r="AD4" s="203">
        <v>7</v>
      </c>
      <c r="AE4" s="204"/>
      <c r="AF4" s="205"/>
      <c r="AG4" s="206"/>
      <c r="AH4" s="203">
        <v>8</v>
      </c>
      <c r="AI4" s="204"/>
      <c r="AJ4" s="205"/>
      <c r="AK4" s="206"/>
      <c r="AL4" s="203">
        <v>9</v>
      </c>
      <c r="AM4" s="204"/>
      <c r="AN4" s="205"/>
      <c r="AO4" s="206"/>
      <c r="AP4" s="203">
        <v>10</v>
      </c>
      <c r="AQ4" s="204"/>
      <c r="AR4" s="205"/>
      <c r="AS4" s="206"/>
      <c r="AT4" s="203">
        <v>11</v>
      </c>
      <c r="AU4" s="204"/>
      <c r="AV4" s="205"/>
      <c r="AW4" s="206"/>
      <c r="AX4" s="203">
        <v>12</v>
      </c>
      <c r="AY4" s="204"/>
      <c r="AZ4" s="205"/>
      <c r="BA4" s="206"/>
      <c r="BB4" s="203">
        <v>13</v>
      </c>
      <c r="BC4" s="204"/>
      <c r="BD4" s="205"/>
      <c r="BE4" s="206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29</v>
      </c>
      <c r="I5" s="22" t="s">
        <v>17</v>
      </c>
      <c r="J5" s="20" t="s">
        <v>16</v>
      </c>
      <c r="K5" s="21" t="s">
        <v>15</v>
      </c>
      <c r="L5" s="21" t="s">
        <v>29</v>
      </c>
      <c r="M5" s="22" t="s">
        <v>17</v>
      </c>
      <c r="N5" s="20" t="s">
        <v>16</v>
      </c>
      <c r="O5" s="21" t="s">
        <v>15</v>
      </c>
      <c r="P5" s="21" t="s">
        <v>29</v>
      </c>
      <c r="Q5" s="22" t="s">
        <v>17</v>
      </c>
      <c r="R5" s="20" t="s">
        <v>16</v>
      </c>
      <c r="S5" s="21" t="s">
        <v>15</v>
      </c>
      <c r="T5" s="21" t="s">
        <v>29</v>
      </c>
      <c r="U5" s="22" t="s">
        <v>17</v>
      </c>
      <c r="V5" s="20" t="s">
        <v>16</v>
      </c>
      <c r="W5" s="21" t="s">
        <v>15</v>
      </c>
      <c r="X5" s="21" t="s">
        <v>29</v>
      </c>
      <c r="Y5" s="22" t="s">
        <v>17</v>
      </c>
      <c r="Z5" s="20" t="s">
        <v>16</v>
      </c>
      <c r="AA5" s="21" t="s">
        <v>15</v>
      </c>
      <c r="AB5" s="21" t="s">
        <v>29</v>
      </c>
      <c r="AC5" s="22" t="s">
        <v>17</v>
      </c>
      <c r="AD5" s="20" t="s">
        <v>16</v>
      </c>
      <c r="AE5" s="21" t="s">
        <v>15</v>
      </c>
      <c r="AF5" s="21" t="s">
        <v>29</v>
      </c>
      <c r="AG5" s="22" t="s">
        <v>17</v>
      </c>
      <c r="AH5" s="20" t="s">
        <v>16</v>
      </c>
      <c r="AI5" s="21" t="s">
        <v>15</v>
      </c>
      <c r="AJ5" s="21" t="s">
        <v>29</v>
      </c>
      <c r="AK5" s="22" t="s">
        <v>17</v>
      </c>
      <c r="AL5" s="20" t="s">
        <v>16</v>
      </c>
      <c r="AM5" s="21" t="s">
        <v>15</v>
      </c>
      <c r="AN5" s="21" t="s">
        <v>29</v>
      </c>
      <c r="AO5" s="22" t="s">
        <v>17</v>
      </c>
      <c r="AP5" s="20" t="s">
        <v>16</v>
      </c>
      <c r="AQ5" s="21" t="s">
        <v>15</v>
      </c>
      <c r="AR5" s="21" t="s">
        <v>29</v>
      </c>
      <c r="AS5" s="22" t="s">
        <v>17</v>
      </c>
      <c r="AT5" s="20" t="s">
        <v>16</v>
      </c>
      <c r="AU5" s="21" t="s">
        <v>15</v>
      </c>
      <c r="AV5" s="21" t="s">
        <v>29</v>
      </c>
      <c r="AW5" s="22" t="s">
        <v>17</v>
      </c>
      <c r="AX5" s="20" t="s">
        <v>16</v>
      </c>
      <c r="AY5" s="21" t="s">
        <v>15</v>
      </c>
      <c r="AZ5" s="21" t="s">
        <v>29</v>
      </c>
      <c r="BA5" s="22" t="s">
        <v>17</v>
      </c>
      <c r="BB5" s="20" t="s">
        <v>16</v>
      </c>
      <c r="BC5" s="21" t="s">
        <v>15</v>
      </c>
      <c r="BD5" s="21" t="s">
        <v>29</v>
      </c>
      <c r="BE5" s="22" t="s">
        <v>17</v>
      </c>
      <c r="BF5"/>
      <c r="BG5"/>
    </row>
    <row r="6" spans="1:59" ht="12.75">
      <c r="A6" s="27">
        <v>1</v>
      </c>
      <c r="B6" s="105" t="s">
        <v>139</v>
      </c>
      <c r="C6" s="36" t="s">
        <v>140</v>
      </c>
      <c r="D6" s="36" t="s">
        <v>96</v>
      </c>
      <c r="E6" s="33">
        <v>74</v>
      </c>
      <c r="F6" s="96">
        <v>74</v>
      </c>
      <c r="G6" s="94"/>
      <c r="H6" s="94"/>
      <c r="I6" s="98">
        <f>IF(UPPER(G6)="X",F6+10,F6)</f>
        <v>74</v>
      </c>
      <c r="J6" s="96">
        <v>74</v>
      </c>
      <c r="K6" s="94"/>
      <c r="L6" s="94"/>
      <c r="M6" s="98">
        <f>IF(UPPER(K6)="X",J6+10,J6)</f>
        <v>74</v>
      </c>
      <c r="N6" s="96">
        <v>50</v>
      </c>
      <c r="O6" s="94"/>
      <c r="P6" s="94"/>
      <c r="Q6" s="98">
        <f>IF(UPPER(O6)="X",N6+10,N6)</f>
        <v>50</v>
      </c>
      <c r="R6" s="96">
        <v>50</v>
      </c>
      <c r="S6" s="94"/>
      <c r="T6" s="94"/>
      <c r="U6" s="98">
        <f>IF(UPPER(S6)="X",R6+10,R6)</f>
        <v>50</v>
      </c>
      <c r="V6" s="96">
        <v>74</v>
      </c>
      <c r="W6" s="94"/>
      <c r="X6" s="94"/>
      <c r="Y6" s="98">
        <f>IF(UPPER(W6)="X",V6+10,V6)</f>
        <v>74</v>
      </c>
      <c r="Z6" s="96">
        <v>46</v>
      </c>
      <c r="AA6" s="94"/>
      <c r="AB6" s="94"/>
      <c r="AC6" s="98">
        <f>IF(UPPER(AA6)="X",Z6+10,Z6)</f>
        <v>46</v>
      </c>
      <c r="AD6" s="96">
        <v>74</v>
      </c>
      <c r="AE6" s="94"/>
      <c r="AF6" s="94"/>
      <c r="AG6" s="98">
        <f>IF(UPPER(AE6)="X",AD6+10,AD6)</f>
        <v>74</v>
      </c>
      <c r="AH6" s="96">
        <v>54</v>
      </c>
      <c r="AI6" s="94"/>
      <c r="AJ6" s="94"/>
      <c r="AK6" s="98">
        <f>IF(UPPER(AI6)="X",AH6+10,AH6)</f>
        <v>54</v>
      </c>
      <c r="AL6" s="96"/>
      <c r="AM6" s="94"/>
      <c r="AN6" s="94"/>
      <c r="AO6" s="98">
        <f>IF(UPPER(AM6)="X",AL6+10,AL6)</f>
        <v>0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06" t="s">
        <v>141</v>
      </c>
      <c r="C7" s="15" t="s">
        <v>142</v>
      </c>
      <c r="D7" s="15" t="s">
        <v>143</v>
      </c>
      <c r="E7" s="30">
        <v>120</v>
      </c>
      <c r="F7" s="96">
        <v>94</v>
      </c>
      <c r="G7" s="94"/>
      <c r="H7" s="94"/>
      <c r="I7" s="98">
        <f aca="true" t="shared" si="0" ref="I7:I30">IF(ISBLANK(F7),"",I6+IF(UPPER(G7)="X",F7+10,F7))</f>
        <v>168</v>
      </c>
      <c r="J7" s="96">
        <v>103</v>
      </c>
      <c r="K7" s="94"/>
      <c r="L7" s="94"/>
      <c r="M7" s="98">
        <f aca="true" t="shared" si="1" ref="M7:M30">IF(ISBLANK(J7),"",M6+IF(UPPER(K7)="X",J7+10,J7))</f>
        <v>177</v>
      </c>
      <c r="N7" s="96">
        <v>92</v>
      </c>
      <c r="O7" s="94"/>
      <c r="P7" s="94"/>
      <c r="Q7" s="98">
        <f aca="true" t="shared" si="2" ref="Q7:Q30">IF(ISBLANK(N7),"",Q6+IF(UPPER(O7)="X",N7+10,N7))</f>
        <v>142</v>
      </c>
      <c r="R7" s="96">
        <v>84</v>
      </c>
      <c r="S7" s="94"/>
      <c r="T7" s="94"/>
      <c r="U7" s="98">
        <f aca="true" t="shared" si="3" ref="U7:U30">IF(ISBLANK(R7),"",U6+IF(UPPER(S7)="X",R7+10,R7))</f>
        <v>134</v>
      </c>
      <c r="V7" s="96">
        <v>94</v>
      </c>
      <c r="W7" s="94"/>
      <c r="X7" s="94"/>
      <c r="Y7" s="98">
        <f aca="true" t="shared" si="4" ref="Y7:Y30">IF(ISBLANK(V7),"",Y6+IF(UPPER(W7)="X",V7+10,V7))</f>
        <v>168</v>
      </c>
      <c r="Z7" s="96">
        <v>90</v>
      </c>
      <c r="AA7" s="94"/>
      <c r="AB7" s="94"/>
      <c r="AC7" s="98">
        <f aca="true" t="shared" si="5" ref="AC7:AC30">IF(ISBLANK(Z7),"",AC6+IF(UPPER(AA7)="X",Z7+10,Z7))</f>
        <v>136</v>
      </c>
      <c r="AD7" s="96">
        <v>98</v>
      </c>
      <c r="AE7" s="94"/>
      <c r="AF7" s="94"/>
      <c r="AG7" s="98">
        <f aca="true" t="shared" si="6" ref="AG7:AG30">IF(ISBLANK(AD7),"",AG6+IF(UPPER(AE7)="X",AD7+10,AD7))</f>
        <v>172</v>
      </c>
      <c r="AH7" s="96">
        <v>94</v>
      </c>
      <c r="AI7" s="94"/>
      <c r="AJ7" s="94"/>
      <c r="AK7" s="98">
        <f aca="true" t="shared" si="7" ref="AK7:AK30">IF(ISBLANK(AH7),"",AK6+IF(UPPER(AI7)="X",AH7+10,AH7))</f>
        <v>148</v>
      </c>
      <c r="AL7" s="96"/>
      <c r="AM7" s="94"/>
      <c r="AN7" s="94"/>
      <c r="AO7" s="98">
        <f aca="true" t="shared" si="8" ref="AO7:AO30">IF(ISBLANK(AL7),"",AO6+IF(UPPER(AM7)="X",AL7+10,AL7))</f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10" t="s">
        <v>148</v>
      </c>
      <c r="C8" s="109" t="s">
        <v>149</v>
      </c>
      <c r="D8" s="109" t="s">
        <v>144</v>
      </c>
      <c r="E8" s="30">
        <v>104</v>
      </c>
      <c r="F8" s="96">
        <v>83</v>
      </c>
      <c r="G8" s="94"/>
      <c r="H8" s="94"/>
      <c r="I8" s="98">
        <f t="shared" si="0"/>
        <v>251</v>
      </c>
      <c r="J8" s="96">
        <v>101</v>
      </c>
      <c r="K8" s="94"/>
      <c r="L8" s="94"/>
      <c r="M8" s="98">
        <f t="shared" si="1"/>
        <v>278</v>
      </c>
      <c r="N8" s="96">
        <v>65</v>
      </c>
      <c r="O8" s="94"/>
      <c r="P8" s="94"/>
      <c r="Q8" s="98">
        <f t="shared" si="2"/>
        <v>207</v>
      </c>
      <c r="R8" s="96">
        <v>83</v>
      </c>
      <c r="S8" s="94"/>
      <c r="T8" s="94"/>
      <c r="U8" s="98">
        <f t="shared" si="3"/>
        <v>217</v>
      </c>
      <c r="V8" s="96">
        <v>84</v>
      </c>
      <c r="W8" s="94"/>
      <c r="X8" s="94"/>
      <c r="Y8" s="98">
        <f t="shared" si="4"/>
        <v>252</v>
      </c>
      <c r="Z8" s="96">
        <v>83</v>
      </c>
      <c r="AA8" s="94"/>
      <c r="AB8" s="94"/>
      <c r="AC8" s="98">
        <f t="shared" si="5"/>
        <v>219</v>
      </c>
      <c r="AD8" s="96">
        <v>101</v>
      </c>
      <c r="AE8" s="94"/>
      <c r="AF8" s="94"/>
      <c r="AG8" s="98">
        <f t="shared" si="6"/>
        <v>273</v>
      </c>
      <c r="AH8" s="96">
        <v>84</v>
      </c>
      <c r="AI8" s="94"/>
      <c r="AJ8" s="94"/>
      <c r="AK8" s="98">
        <f t="shared" si="7"/>
        <v>232</v>
      </c>
      <c r="AL8" s="96"/>
      <c r="AM8" s="94"/>
      <c r="AN8" s="94"/>
      <c r="AO8" s="98">
        <f t="shared" si="8"/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10" t="s">
        <v>150</v>
      </c>
      <c r="C9" s="109" t="s">
        <v>154</v>
      </c>
      <c r="D9" s="109" t="s">
        <v>97</v>
      </c>
      <c r="E9" s="30">
        <v>90</v>
      </c>
      <c r="F9" s="96">
        <v>90</v>
      </c>
      <c r="G9" s="94"/>
      <c r="H9" s="94"/>
      <c r="I9" s="98">
        <f t="shared" si="0"/>
        <v>341</v>
      </c>
      <c r="J9" s="96">
        <v>90</v>
      </c>
      <c r="K9" s="94"/>
      <c r="L9" s="94"/>
      <c r="M9" s="98">
        <f t="shared" si="1"/>
        <v>368</v>
      </c>
      <c r="N9" s="96">
        <v>66</v>
      </c>
      <c r="O9" s="94"/>
      <c r="P9" s="94"/>
      <c r="Q9" s="98">
        <f t="shared" si="2"/>
        <v>273</v>
      </c>
      <c r="R9" s="96">
        <v>77</v>
      </c>
      <c r="S9" s="94"/>
      <c r="T9" s="94"/>
      <c r="U9" s="98">
        <f t="shared" si="3"/>
        <v>294</v>
      </c>
      <c r="V9" s="96">
        <v>77</v>
      </c>
      <c r="W9" s="94"/>
      <c r="X9" s="94"/>
      <c r="Y9" s="98">
        <f t="shared" si="4"/>
        <v>329</v>
      </c>
      <c r="Z9" s="96">
        <v>79</v>
      </c>
      <c r="AA9" s="94"/>
      <c r="AB9" s="94"/>
      <c r="AC9" s="98">
        <f t="shared" si="5"/>
        <v>298</v>
      </c>
      <c r="AD9" s="96">
        <v>86</v>
      </c>
      <c r="AE9" s="94"/>
      <c r="AF9" s="94"/>
      <c r="AG9" s="98">
        <f t="shared" si="6"/>
        <v>359</v>
      </c>
      <c r="AH9" s="96">
        <v>77</v>
      </c>
      <c r="AI9" s="94"/>
      <c r="AJ9" s="94"/>
      <c r="AK9" s="98">
        <f t="shared" si="7"/>
        <v>309</v>
      </c>
      <c r="AL9" s="96"/>
      <c r="AM9" s="94"/>
      <c r="AN9" s="94"/>
      <c r="AO9" s="98">
        <f t="shared" si="8"/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06" t="s">
        <v>151</v>
      </c>
      <c r="C10" s="109" t="s">
        <v>152</v>
      </c>
      <c r="D10" s="109" t="s">
        <v>153</v>
      </c>
      <c r="E10" s="30">
        <v>86</v>
      </c>
      <c r="F10" s="96">
        <v>73</v>
      </c>
      <c r="G10" s="94"/>
      <c r="H10" s="94"/>
      <c r="I10" s="98">
        <f t="shared" si="0"/>
        <v>414</v>
      </c>
      <c r="J10" s="96">
        <v>86</v>
      </c>
      <c r="K10" s="94"/>
      <c r="L10" s="94"/>
      <c r="M10" s="98">
        <f t="shared" si="1"/>
        <v>454</v>
      </c>
      <c r="N10" s="96">
        <v>34</v>
      </c>
      <c r="O10" s="94"/>
      <c r="P10" s="94"/>
      <c r="Q10" s="98">
        <f t="shared" si="2"/>
        <v>307</v>
      </c>
      <c r="R10" s="96">
        <v>28</v>
      </c>
      <c r="S10" s="94"/>
      <c r="T10" s="94"/>
      <c r="U10" s="98">
        <f t="shared" si="3"/>
        <v>322</v>
      </c>
      <c r="V10" s="96">
        <v>86</v>
      </c>
      <c r="W10" s="94"/>
      <c r="X10" s="94"/>
      <c r="Y10" s="98">
        <f t="shared" si="4"/>
        <v>415</v>
      </c>
      <c r="Z10" s="96">
        <v>25</v>
      </c>
      <c r="AA10" s="94"/>
      <c r="AB10" s="94"/>
      <c r="AC10" s="98">
        <f t="shared" si="5"/>
        <v>323</v>
      </c>
      <c r="AD10" s="96">
        <v>86</v>
      </c>
      <c r="AE10" s="94"/>
      <c r="AF10" s="94"/>
      <c r="AG10" s="98">
        <f t="shared" si="6"/>
        <v>445</v>
      </c>
      <c r="AH10" s="96">
        <v>73</v>
      </c>
      <c r="AI10" s="94"/>
      <c r="AJ10" s="94"/>
      <c r="AK10" s="98">
        <f t="shared" si="7"/>
        <v>382</v>
      </c>
      <c r="AL10" s="96"/>
      <c r="AM10" s="94"/>
      <c r="AN10" s="94"/>
      <c r="AO10" s="98">
        <f t="shared" si="8"/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06" t="s">
        <v>155</v>
      </c>
      <c r="C11" s="109" t="s">
        <v>156</v>
      </c>
      <c r="D11" s="109" t="s">
        <v>109</v>
      </c>
      <c r="E11" s="30">
        <v>112</v>
      </c>
      <c r="F11" s="96">
        <v>82</v>
      </c>
      <c r="G11" s="94"/>
      <c r="H11" s="94"/>
      <c r="I11" s="98">
        <f t="shared" si="0"/>
        <v>496</v>
      </c>
      <c r="J11" s="96">
        <v>112</v>
      </c>
      <c r="K11" s="94"/>
      <c r="L11" s="94"/>
      <c r="M11" s="98">
        <f t="shared" si="1"/>
        <v>566</v>
      </c>
      <c r="N11" s="96">
        <v>70</v>
      </c>
      <c r="O11" s="94"/>
      <c r="P11" s="94"/>
      <c r="Q11" s="98">
        <f t="shared" si="2"/>
        <v>377</v>
      </c>
      <c r="R11" s="96">
        <v>70</v>
      </c>
      <c r="S11" s="94"/>
      <c r="T11" s="94"/>
      <c r="U11" s="98">
        <f t="shared" si="3"/>
        <v>392</v>
      </c>
      <c r="V11" s="96">
        <v>82</v>
      </c>
      <c r="W11" s="94"/>
      <c r="X11" s="94"/>
      <c r="Y11" s="98">
        <f t="shared" si="4"/>
        <v>497</v>
      </c>
      <c r="Z11" s="96">
        <v>59</v>
      </c>
      <c r="AA11" s="94"/>
      <c r="AB11" s="94"/>
      <c r="AC11" s="98">
        <f t="shared" si="5"/>
        <v>382</v>
      </c>
      <c r="AD11" s="96">
        <v>112</v>
      </c>
      <c r="AE11" s="94"/>
      <c r="AF11" s="94"/>
      <c r="AG11" s="98">
        <f t="shared" si="6"/>
        <v>557</v>
      </c>
      <c r="AH11" s="96">
        <v>82</v>
      </c>
      <c r="AI11" s="94"/>
      <c r="AJ11" s="94"/>
      <c r="AK11" s="98">
        <f t="shared" si="7"/>
        <v>464</v>
      </c>
      <c r="AL11" s="96"/>
      <c r="AM11" s="94"/>
      <c r="AN11" s="94"/>
      <c r="AO11" s="98">
        <f t="shared" si="8"/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06" t="s">
        <v>157</v>
      </c>
      <c r="C12" s="109" t="s">
        <v>158</v>
      </c>
      <c r="D12" s="109" t="s">
        <v>47</v>
      </c>
      <c r="E12" s="30">
        <v>109</v>
      </c>
      <c r="F12" s="96">
        <v>55</v>
      </c>
      <c r="G12" s="94"/>
      <c r="H12" s="94"/>
      <c r="I12" s="98">
        <f t="shared" si="0"/>
        <v>551</v>
      </c>
      <c r="J12" s="96">
        <v>81</v>
      </c>
      <c r="K12" s="94"/>
      <c r="L12" s="94"/>
      <c r="M12" s="98">
        <f t="shared" si="1"/>
        <v>647</v>
      </c>
      <c r="N12" s="96">
        <v>83</v>
      </c>
      <c r="O12" s="94"/>
      <c r="P12" s="94"/>
      <c r="Q12" s="98">
        <f t="shared" si="2"/>
        <v>460</v>
      </c>
      <c r="R12" s="96">
        <v>93</v>
      </c>
      <c r="S12" s="94"/>
      <c r="T12" s="94"/>
      <c r="U12" s="98">
        <f t="shared" si="3"/>
        <v>485</v>
      </c>
      <c r="V12" s="96">
        <v>83</v>
      </c>
      <c r="W12" s="94"/>
      <c r="X12" s="94"/>
      <c r="Y12" s="98">
        <f t="shared" si="4"/>
        <v>580</v>
      </c>
      <c r="Z12" s="96">
        <v>93</v>
      </c>
      <c r="AA12" s="94"/>
      <c r="AB12" s="94"/>
      <c r="AC12" s="98">
        <f t="shared" si="5"/>
        <v>475</v>
      </c>
      <c r="AD12" s="96">
        <v>93</v>
      </c>
      <c r="AE12" s="94"/>
      <c r="AF12" s="94"/>
      <c r="AG12" s="98">
        <f t="shared" si="6"/>
        <v>650</v>
      </c>
      <c r="AH12" s="96">
        <v>93</v>
      </c>
      <c r="AI12" s="94"/>
      <c r="AJ12" s="94"/>
      <c r="AK12" s="98">
        <f t="shared" si="7"/>
        <v>557</v>
      </c>
      <c r="AL12" s="96"/>
      <c r="AM12" s="94"/>
      <c r="AN12" s="94"/>
      <c r="AO12" s="98">
        <f t="shared" si="8"/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10" t="s">
        <v>159</v>
      </c>
      <c r="C13" s="109" t="s">
        <v>160</v>
      </c>
      <c r="D13" s="109" t="s">
        <v>161</v>
      </c>
      <c r="E13" s="30">
        <v>97</v>
      </c>
      <c r="F13" s="96">
        <v>97</v>
      </c>
      <c r="G13" s="94"/>
      <c r="H13" s="94"/>
      <c r="I13" s="98">
        <f t="shared" si="0"/>
        <v>648</v>
      </c>
      <c r="J13" s="96">
        <v>84</v>
      </c>
      <c r="K13" s="94"/>
      <c r="L13" s="94"/>
      <c r="M13" s="98">
        <f t="shared" si="1"/>
        <v>731</v>
      </c>
      <c r="N13" s="96">
        <v>64</v>
      </c>
      <c r="O13" s="94"/>
      <c r="P13" s="94"/>
      <c r="Q13" s="98">
        <f t="shared" si="2"/>
        <v>524</v>
      </c>
      <c r="R13" s="96">
        <v>64</v>
      </c>
      <c r="S13" s="94"/>
      <c r="T13" s="94"/>
      <c r="U13" s="98">
        <f t="shared" si="3"/>
        <v>549</v>
      </c>
      <c r="V13" s="96">
        <v>97</v>
      </c>
      <c r="W13" s="94"/>
      <c r="X13" s="94"/>
      <c r="Y13" s="98">
        <f t="shared" si="4"/>
        <v>677</v>
      </c>
      <c r="Z13" s="96">
        <v>45</v>
      </c>
      <c r="AA13" s="94"/>
      <c r="AB13" s="94"/>
      <c r="AC13" s="98">
        <f t="shared" si="5"/>
        <v>520</v>
      </c>
      <c r="AD13" s="96">
        <v>97</v>
      </c>
      <c r="AE13" s="94"/>
      <c r="AF13" s="94"/>
      <c r="AG13" s="98">
        <f t="shared" si="6"/>
        <v>747</v>
      </c>
      <c r="AH13" s="96">
        <v>97</v>
      </c>
      <c r="AI13" s="94"/>
      <c r="AJ13" s="94"/>
      <c r="AK13" s="98">
        <f t="shared" si="7"/>
        <v>654</v>
      </c>
      <c r="AL13" s="96"/>
      <c r="AM13" s="94"/>
      <c r="AN13" s="94"/>
      <c r="AO13" s="98">
        <f t="shared" si="8"/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06" t="s">
        <v>162</v>
      </c>
      <c r="C14" s="109" t="s">
        <v>163</v>
      </c>
      <c r="D14" s="109" t="s">
        <v>127</v>
      </c>
      <c r="E14" s="30">
        <v>84</v>
      </c>
      <c r="F14" s="96">
        <v>79</v>
      </c>
      <c r="G14" s="94"/>
      <c r="H14" s="94"/>
      <c r="I14" s="98">
        <f t="shared" si="0"/>
        <v>727</v>
      </c>
      <c r="J14" s="96">
        <v>68</v>
      </c>
      <c r="K14" s="94"/>
      <c r="L14" s="94"/>
      <c r="M14" s="98">
        <f t="shared" si="1"/>
        <v>799</v>
      </c>
      <c r="N14" s="96">
        <v>72</v>
      </c>
      <c r="O14" s="94"/>
      <c r="P14" s="94"/>
      <c r="Q14" s="98">
        <f t="shared" si="2"/>
        <v>596</v>
      </c>
      <c r="R14" s="96">
        <v>79</v>
      </c>
      <c r="S14" s="94"/>
      <c r="T14" s="94"/>
      <c r="U14" s="98">
        <f t="shared" si="3"/>
        <v>628</v>
      </c>
      <c r="V14" s="96">
        <v>78</v>
      </c>
      <c r="W14" s="94"/>
      <c r="X14" s="94"/>
      <c r="Y14" s="98">
        <f t="shared" si="4"/>
        <v>755</v>
      </c>
      <c r="Z14" s="96">
        <v>79</v>
      </c>
      <c r="AA14" s="94"/>
      <c r="AB14" s="94"/>
      <c r="AC14" s="98">
        <f t="shared" si="5"/>
        <v>599</v>
      </c>
      <c r="AD14" s="96">
        <v>78</v>
      </c>
      <c r="AE14" s="94"/>
      <c r="AF14" s="94"/>
      <c r="AG14" s="98">
        <f t="shared" si="6"/>
        <v>825</v>
      </c>
      <c r="AH14" s="96">
        <v>64</v>
      </c>
      <c r="AI14" s="94"/>
      <c r="AJ14" s="94"/>
      <c r="AK14" s="98">
        <f t="shared" si="7"/>
        <v>718</v>
      </c>
      <c r="AL14" s="96"/>
      <c r="AM14" s="94"/>
      <c r="AN14" s="94"/>
      <c r="AO14" s="98">
        <f t="shared" si="8"/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10" t="s">
        <v>164</v>
      </c>
      <c r="C15" s="109" t="s">
        <v>165</v>
      </c>
      <c r="D15" s="109" t="s">
        <v>128</v>
      </c>
      <c r="E15" s="30">
        <v>72</v>
      </c>
      <c r="F15" s="96">
        <v>68</v>
      </c>
      <c r="G15" s="94"/>
      <c r="H15" s="94"/>
      <c r="I15" s="98">
        <f t="shared" si="0"/>
        <v>795</v>
      </c>
      <c r="J15" s="96">
        <v>68</v>
      </c>
      <c r="K15" s="94"/>
      <c r="L15" s="94"/>
      <c r="M15" s="98">
        <f t="shared" si="1"/>
        <v>867</v>
      </c>
      <c r="N15" s="96">
        <v>68</v>
      </c>
      <c r="O15" s="94"/>
      <c r="P15" s="94"/>
      <c r="Q15" s="98">
        <f t="shared" si="2"/>
        <v>664</v>
      </c>
      <c r="R15" s="96">
        <v>68</v>
      </c>
      <c r="S15" s="94"/>
      <c r="T15" s="94"/>
      <c r="U15" s="98">
        <f t="shared" si="3"/>
        <v>696</v>
      </c>
      <c r="V15" s="96">
        <v>68</v>
      </c>
      <c r="W15" s="94"/>
      <c r="X15" s="94"/>
      <c r="Y15" s="98">
        <f t="shared" si="4"/>
        <v>823</v>
      </c>
      <c r="Z15" s="96">
        <v>66</v>
      </c>
      <c r="AA15" s="94"/>
      <c r="AB15" s="94"/>
      <c r="AC15" s="98">
        <f t="shared" si="5"/>
        <v>665</v>
      </c>
      <c r="AD15" s="96">
        <v>68</v>
      </c>
      <c r="AE15" s="94"/>
      <c r="AF15" s="94"/>
      <c r="AG15" s="98">
        <f t="shared" si="6"/>
        <v>893</v>
      </c>
      <c r="AH15" s="96">
        <v>68</v>
      </c>
      <c r="AI15" s="94"/>
      <c r="AJ15" s="94"/>
      <c r="AK15" s="98">
        <f t="shared" si="7"/>
        <v>786</v>
      </c>
      <c r="AL15" s="96"/>
      <c r="AM15" s="94"/>
      <c r="AN15" s="94"/>
      <c r="AO15" s="98">
        <f t="shared" si="8"/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10" t="s">
        <v>166</v>
      </c>
      <c r="C16" s="109" t="s">
        <v>167</v>
      </c>
      <c r="D16" s="109" t="s">
        <v>168</v>
      </c>
      <c r="E16" s="30">
        <v>79</v>
      </c>
      <c r="F16" s="96">
        <v>48</v>
      </c>
      <c r="G16" s="94"/>
      <c r="H16" s="94"/>
      <c r="I16" s="98">
        <f t="shared" si="0"/>
        <v>843</v>
      </c>
      <c r="J16" s="96">
        <v>70</v>
      </c>
      <c r="K16" s="94"/>
      <c r="L16" s="94"/>
      <c r="M16" s="98">
        <f t="shared" si="1"/>
        <v>937</v>
      </c>
      <c r="N16" s="96">
        <v>30</v>
      </c>
      <c r="O16" s="94"/>
      <c r="P16" s="94"/>
      <c r="Q16" s="98">
        <f t="shared" si="2"/>
        <v>694</v>
      </c>
      <c r="R16" s="96">
        <v>65</v>
      </c>
      <c r="S16" s="94"/>
      <c r="T16" s="94"/>
      <c r="U16" s="98">
        <f t="shared" si="3"/>
        <v>761</v>
      </c>
      <c r="V16" s="96">
        <v>45</v>
      </c>
      <c r="W16" s="94"/>
      <c r="X16" s="94"/>
      <c r="Y16" s="98">
        <f t="shared" si="4"/>
        <v>868</v>
      </c>
      <c r="Z16" s="96">
        <v>65</v>
      </c>
      <c r="AA16" s="94"/>
      <c r="AB16" s="94"/>
      <c r="AC16" s="98">
        <f t="shared" si="5"/>
        <v>730</v>
      </c>
      <c r="AD16" s="96">
        <v>48</v>
      </c>
      <c r="AE16" s="94"/>
      <c r="AF16" s="94"/>
      <c r="AG16" s="98">
        <f t="shared" si="6"/>
        <v>941</v>
      </c>
      <c r="AH16" s="96">
        <v>62</v>
      </c>
      <c r="AI16" s="94"/>
      <c r="AJ16" s="94"/>
      <c r="AK16" s="98">
        <f t="shared" si="7"/>
        <v>848</v>
      </c>
      <c r="AL16" s="96"/>
      <c r="AM16" s="94"/>
      <c r="AN16" s="94"/>
      <c r="AO16" s="98">
        <f t="shared" si="8"/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06" t="s">
        <v>169</v>
      </c>
      <c r="C17" s="109" t="s">
        <v>170</v>
      </c>
      <c r="D17" s="109" t="s">
        <v>171</v>
      </c>
      <c r="E17" s="30">
        <v>62</v>
      </c>
      <c r="F17" s="96">
        <v>59</v>
      </c>
      <c r="G17" s="94"/>
      <c r="H17" s="94"/>
      <c r="I17" s="98">
        <f t="shared" si="0"/>
        <v>902</v>
      </c>
      <c r="J17" s="96">
        <v>62</v>
      </c>
      <c r="K17" s="94"/>
      <c r="L17" s="94"/>
      <c r="M17" s="98">
        <f t="shared" si="1"/>
        <v>999</v>
      </c>
      <c r="N17" s="96">
        <v>35</v>
      </c>
      <c r="O17" s="94"/>
      <c r="P17" s="94"/>
      <c r="Q17" s="98">
        <f t="shared" si="2"/>
        <v>729</v>
      </c>
      <c r="R17" s="96">
        <v>35</v>
      </c>
      <c r="S17" s="94"/>
      <c r="T17" s="94"/>
      <c r="U17" s="98">
        <f t="shared" si="3"/>
        <v>796</v>
      </c>
      <c r="V17" s="96">
        <v>59</v>
      </c>
      <c r="W17" s="94"/>
      <c r="X17" s="94"/>
      <c r="Y17" s="98">
        <f t="shared" si="4"/>
        <v>927</v>
      </c>
      <c r="Z17" s="96">
        <v>62</v>
      </c>
      <c r="AA17" s="94"/>
      <c r="AB17" s="94"/>
      <c r="AC17" s="98">
        <f t="shared" si="5"/>
        <v>792</v>
      </c>
      <c r="AD17" s="96">
        <v>60</v>
      </c>
      <c r="AE17" s="94"/>
      <c r="AF17" s="94"/>
      <c r="AG17" s="98">
        <f t="shared" si="6"/>
        <v>1001</v>
      </c>
      <c r="AH17" s="96">
        <v>33</v>
      </c>
      <c r="AI17" s="94"/>
      <c r="AJ17" s="94"/>
      <c r="AK17" s="98">
        <f t="shared" si="7"/>
        <v>881</v>
      </c>
      <c r="AL17" s="96"/>
      <c r="AM17" s="94"/>
      <c r="AN17" s="94"/>
      <c r="AO17" s="98">
        <f t="shared" si="8"/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06" t="s">
        <v>172</v>
      </c>
      <c r="C18" s="109" t="s">
        <v>173</v>
      </c>
      <c r="D18" s="109" t="s">
        <v>174</v>
      </c>
      <c r="E18" s="30">
        <v>76</v>
      </c>
      <c r="F18" s="96">
        <v>55</v>
      </c>
      <c r="G18" s="94"/>
      <c r="H18" s="94"/>
      <c r="I18" s="98">
        <f t="shared" si="0"/>
        <v>957</v>
      </c>
      <c r="J18" s="96">
        <v>76</v>
      </c>
      <c r="K18" s="94"/>
      <c r="L18" s="94"/>
      <c r="M18" s="98">
        <f t="shared" si="1"/>
        <v>1075</v>
      </c>
      <c r="N18" s="96">
        <v>55</v>
      </c>
      <c r="O18" s="94"/>
      <c r="P18" s="94"/>
      <c r="Q18" s="98">
        <f t="shared" si="2"/>
        <v>784</v>
      </c>
      <c r="R18" s="96">
        <v>49</v>
      </c>
      <c r="S18" s="94"/>
      <c r="T18" s="94"/>
      <c r="U18" s="98">
        <f t="shared" si="3"/>
        <v>845</v>
      </c>
      <c r="V18" s="96">
        <v>61</v>
      </c>
      <c r="W18" s="94"/>
      <c r="X18" s="94"/>
      <c r="Y18" s="98">
        <f t="shared" si="4"/>
        <v>988</v>
      </c>
      <c r="Z18" s="96">
        <v>51</v>
      </c>
      <c r="AA18" s="94"/>
      <c r="AB18" s="94"/>
      <c r="AC18" s="98">
        <f t="shared" si="5"/>
        <v>843</v>
      </c>
      <c r="AD18" s="96">
        <v>76</v>
      </c>
      <c r="AE18" s="94"/>
      <c r="AF18" s="94"/>
      <c r="AG18" s="98">
        <f t="shared" si="6"/>
        <v>1077</v>
      </c>
      <c r="AH18" s="96">
        <v>61</v>
      </c>
      <c r="AI18" s="94"/>
      <c r="AJ18" s="94"/>
      <c r="AK18" s="98">
        <f t="shared" si="7"/>
        <v>942</v>
      </c>
      <c r="AL18" s="96"/>
      <c r="AM18" s="94"/>
      <c r="AN18" s="94"/>
      <c r="AO18" s="98">
        <f t="shared" si="8"/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10" t="s">
        <v>175</v>
      </c>
      <c r="C19" s="109" t="s">
        <v>177</v>
      </c>
      <c r="D19" s="109" t="s">
        <v>176</v>
      </c>
      <c r="E19" s="30">
        <v>61</v>
      </c>
      <c r="F19" s="96">
        <v>61</v>
      </c>
      <c r="G19" s="94"/>
      <c r="H19" s="94"/>
      <c r="I19" s="98">
        <f t="shared" si="0"/>
        <v>1018</v>
      </c>
      <c r="J19" s="96">
        <v>61</v>
      </c>
      <c r="K19" s="94"/>
      <c r="L19" s="94"/>
      <c r="M19" s="98">
        <f t="shared" si="1"/>
        <v>1136</v>
      </c>
      <c r="N19" s="96">
        <v>61</v>
      </c>
      <c r="O19" s="94"/>
      <c r="P19" s="94"/>
      <c r="Q19" s="98">
        <f t="shared" si="2"/>
        <v>845</v>
      </c>
      <c r="R19" s="96">
        <v>61</v>
      </c>
      <c r="S19" s="94"/>
      <c r="T19" s="94"/>
      <c r="U19" s="98">
        <f t="shared" si="3"/>
        <v>906</v>
      </c>
      <c r="V19" s="96">
        <v>61</v>
      </c>
      <c r="W19" s="94"/>
      <c r="X19" s="94"/>
      <c r="Y19" s="98">
        <f t="shared" si="4"/>
        <v>1049</v>
      </c>
      <c r="Z19" s="96">
        <v>61</v>
      </c>
      <c r="AA19" s="94"/>
      <c r="AB19" s="94"/>
      <c r="AC19" s="98">
        <f t="shared" si="5"/>
        <v>904</v>
      </c>
      <c r="AD19" s="96">
        <v>61</v>
      </c>
      <c r="AE19" s="94"/>
      <c r="AF19" s="94"/>
      <c r="AG19" s="98">
        <f t="shared" si="6"/>
        <v>1138</v>
      </c>
      <c r="AH19" s="96">
        <v>61</v>
      </c>
      <c r="AI19" s="94"/>
      <c r="AJ19" s="94"/>
      <c r="AK19" s="98">
        <f t="shared" si="7"/>
        <v>1003</v>
      </c>
      <c r="AL19" s="96"/>
      <c r="AM19" s="94"/>
      <c r="AN19" s="94"/>
      <c r="AO19" s="98">
        <f t="shared" si="8"/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10" t="s">
        <v>178</v>
      </c>
      <c r="C20" s="109" t="s">
        <v>179</v>
      </c>
      <c r="D20" s="109" t="s">
        <v>180</v>
      </c>
      <c r="E20" s="30">
        <v>45</v>
      </c>
      <c r="F20" s="96">
        <v>33</v>
      </c>
      <c r="G20" s="94"/>
      <c r="H20" s="94"/>
      <c r="I20" s="98">
        <f t="shared" si="0"/>
        <v>1051</v>
      </c>
      <c r="J20" s="96">
        <v>45</v>
      </c>
      <c r="K20" s="94"/>
      <c r="L20" s="94"/>
      <c r="M20" s="98">
        <f t="shared" si="1"/>
        <v>1181</v>
      </c>
      <c r="N20" s="96">
        <v>24</v>
      </c>
      <c r="O20" s="94"/>
      <c r="P20" s="94"/>
      <c r="Q20" s="98">
        <f t="shared" si="2"/>
        <v>869</v>
      </c>
      <c r="R20" s="96">
        <v>33</v>
      </c>
      <c r="S20" s="94"/>
      <c r="T20" s="94"/>
      <c r="U20" s="98">
        <f t="shared" si="3"/>
        <v>939</v>
      </c>
      <c r="V20" s="96">
        <v>33</v>
      </c>
      <c r="W20" s="94"/>
      <c r="X20" s="94"/>
      <c r="Y20" s="98">
        <f t="shared" si="4"/>
        <v>1082</v>
      </c>
      <c r="Z20" s="96">
        <v>33</v>
      </c>
      <c r="AA20" s="94"/>
      <c r="AB20" s="94"/>
      <c r="AC20" s="98">
        <f t="shared" si="5"/>
        <v>937</v>
      </c>
      <c r="AD20" s="96">
        <v>33</v>
      </c>
      <c r="AE20" s="94"/>
      <c r="AF20" s="94"/>
      <c r="AG20" s="98">
        <f t="shared" si="6"/>
        <v>1171</v>
      </c>
      <c r="AH20" s="96">
        <v>33</v>
      </c>
      <c r="AI20" s="94"/>
      <c r="AJ20" s="94"/>
      <c r="AK20" s="98">
        <f t="shared" si="7"/>
        <v>1036</v>
      </c>
      <c r="AL20" s="96"/>
      <c r="AM20" s="94"/>
      <c r="AN20" s="94"/>
      <c r="AO20" s="98">
        <f t="shared" si="8"/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06"/>
      <c r="C21" s="109"/>
      <c r="D21" s="109"/>
      <c r="E21" s="30"/>
      <c r="F21" s="96"/>
      <c r="G21" s="94"/>
      <c r="H21" s="94"/>
      <c r="I21" s="98">
        <f t="shared" si="0"/>
      </c>
      <c r="J21" s="96"/>
      <c r="K21" s="94"/>
      <c r="L21" s="94"/>
      <c r="M21" s="98">
        <f t="shared" si="1"/>
      </c>
      <c r="N21" s="96"/>
      <c r="O21" s="94"/>
      <c r="P21" s="94"/>
      <c r="Q21" s="98">
        <f t="shared" si="2"/>
      </c>
      <c r="R21" s="96"/>
      <c r="S21" s="94"/>
      <c r="T21" s="94"/>
      <c r="U21" s="98">
        <f t="shared" si="3"/>
      </c>
      <c r="V21" s="96"/>
      <c r="W21" s="94"/>
      <c r="X21" s="94"/>
      <c r="Y21" s="98">
        <f t="shared" si="4"/>
      </c>
      <c r="Z21" s="96"/>
      <c r="AA21" s="94"/>
      <c r="AB21" s="94"/>
      <c r="AC21" s="98">
        <f t="shared" si="5"/>
      </c>
      <c r="AD21" s="96"/>
      <c r="AE21" s="94"/>
      <c r="AF21" s="94"/>
      <c r="AG21" s="98">
        <f t="shared" si="6"/>
      </c>
      <c r="AH21" s="96"/>
      <c r="AI21" s="94"/>
      <c r="AJ21" s="94"/>
      <c r="AK21" s="98">
        <f t="shared" si="7"/>
      </c>
      <c r="AL21" s="96"/>
      <c r="AM21" s="94"/>
      <c r="AN21" s="94"/>
      <c r="AO21" s="98">
        <f t="shared" si="8"/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06"/>
      <c r="C22" s="109"/>
      <c r="D22" s="109"/>
      <c r="E22" s="30"/>
      <c r="F22" s="96"/>
      <c r="G22" s="94"/>
      <c r="H22" s="94"/>
      <c r="I22" s="98">
        <f t="shared" si="0"/>
      </c>
      <c r="J22" s="96"/>
      <c r="K22" s="94"/>
      <c r="L22" s="94"/>
      <c r="M22" s="98">
        <f t="shared" si="1"/>
      </c>
      <c r="N22" s="96"/>
      <c r="O22" s="94"/>
      <c r="P22" s="94"/>
      <c r="Q22" s="98">
        <f t="shared" si="2"/>
      </c>
      <c r="R22" s="96"/>
      <c r="S22" s="94"/>
      <c r="T22" s="94"/>
      <c r="U22" s="98">
        <f t="shared" si="3"/>
      </c>
      <c r="V22" s="96"/>
      <c r="W22" s="94"/>
      <c r="X22" s="94"/>
      <c r="Y22" s="98">
        <f t="shared" si="4"/>
      </c>
      <c r="Z22" s="96"/>
      <c r="AA22" s="94"/>
      <c r="AB22" s="94"/>
      <c r="AC22" s="98">
        <f t="shared" si="5"/>
      </c>
      <c r="AD22" s="96"/>
      <c r="AE22" s="94"/>
      <c r="AF22" s="94"/>
      <c r="AG22" s="98">
        <f t="shared" si="6"/>
      </c>
      <c r="AH22" s="96"/>
      <c r="AI22" s="94"/>
      <c r="AJ22" s="94"/>
      <c r="AK22" s="98">
        <f t="shared" si="7"/>
      </c>
      <c r="AL22" s="96"/>
      <c r="AM22" s="94"/>
      <c r="AN22" s="94"/>
      <c r="AO22" s="98">
        <f t="shared" si="8"/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06"/>
      <c r="C23" s="109"/>
      <c r="D23" s="109"/>
      <c r="E23" s="30"/>
      <c r="F23" s="96"/>
      <c r="G23" s="94"/>
      <c r="H23" s="94"/>
      <c r="I23" s="98">
        <f t="shared" si="0"/>
      </c>
      <c r="J23" s="96"/>
      <c r="K23" s="94"/>
      <c r="L23" s="94"/>
      <c r="M23" s="98">
        <f t="shared" si="1"/>
      </c>
      <c r="N23" s="96"/>
      <c r="O23" s="94"/>
      <c r="P23" s="94"/>
      <c r="Q23" s="98">
        <f t="shared" si="2"/>
      </c>
      <c r="R23" s="96"/>
      <c r="S23" s="94"/>
      <c r="T23" s="94"/>
      <c r="U23" s="98">
        <f t="shared" si="3"/>
      </c>
      <c r="V23" s="96"/>
      <c r="W23" s="94"/>
      <c r="X23" s="94"/>
      <c r="Y23" s="98">
        <f t="shared" si="4"/>
      </c>
      <c r="Z23" s="96"/>
      <c r="AA23" s="94"/>
      <c r="AB23" s="94"/>
      <c r="AC23" s="98">
        <f t="shared" si="5"/>
      </c>
      <c r="AD23" s="96"/>
      <c r="AE23" s="94"/>
      <c r="AF23" s="94"/>
      <c r="AG23" s="98">
        <f t="shared" si="6"/>
      </c>
      <c r="AH23" s="96"/>
      <c r="AI23" s="94"/>
      <c r="AJ23" s="94"/>
      <c r="AK23" s="98">
        <f t="shared" si="7"/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06"/>
      <c r="C24" s="15"/>
      <c r="D24" s="15"/>
      <c r="E24" s="30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06"/>
      <c r="C25" s="15"/>
      <c r="D25" s="15"/>
      <c r="E25" s="30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06"/>
      <c r="C26" s="15"/>
      <c r="D26" s="15"/>
      <c r="E26" s="30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06"/>
      <c r="C27" s="15"/>
      <c r="D27" s="15"/>
      <c r="E27" s="30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06"/>
      <c r="C28" s="15"/>
      <c r="D28" s="15"/>
      <c r="E28" s="30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06"/>
      <c r="C29" s="15"/>
      <c r="D29" s="15"/>
      <c r="E29" s="30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07"/>
      <c r="C30" s="16"/>
      <c r="D30" s="16"/>
      <c r="E30" s="32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</v>
      </c>
      <c r="B31" s="73"/>
      <c r="C31" s="37"/>
      <c r="D31" s="37"/>
      <c r="E31" s="184">
        <f>SUM(E6:E30)</f>
        <v>1271</v>
      </c>
      <c r="F31" s="201" t="s">
        <v>92</v>
      </c>
      <c r="G31" s="202"/>
      <c r="H31" s="19">
        <f>IF(COUNTA(H6:H30)&gt;5,(COUNTA(H6:H30)-5)*5,0)</f>
        <v>0</v>
      </c>
      <c r="I31" s="25">
        <f>IF(ISBLANK(H31),MAX(I6:I30),MAX(I6:I30)-H31)</f>
        <v>1051</v>
      </c>
      <c r="J31" s="201" t="s">
        <v>92</v>
      </c>
      <c r="K31" s="202"/>
      <c r="L31" s="19">
        <f>IF(COUNTA(L6:L30)&gt;5,(COUNTA(L6:L30)-5)*5,0)</f>
        <v>0</v>
      </c>
      <c r="M31" s="25">
        <f>IF(ISBLANK(L31),MAX(M6:M30),MAX(M6:M30)-L31)</f>
        <v>1181</v>
      </c>
      <c r="N31" s="201" t="s">
        <v>92</v>
      </c>
      <c r="O31" s="202"/>
      <c r="P31" s="19">
        <f>IF(COUNTA(P6:P30)&gt;5,(COUNTA(P6:P30)-5)*5,0)</f>
        <v>0</v>
      </c>
      <c r="Q31" s="25">
        <f>IF(ISBLANK(P31),MAX(Q6:Q30),MAX(Q6:Q30)-P31)</f>
        <v>869</v>
      </c>
      <c r="R31" s="201" t="s">
        <v>92</v>
      </c>
      <c r="S31" s="202"/>
      <c r="T31" s="19">
        <f>IF(COUNTA(T6:T30)&gt;5,(COUNTA(T6:T30)-5)*5,0)</f>
        <v>0</v>
      </c>
      <c r="U31" s="25">
        <f>IF(ISBLANK(T31),MAX(U6:U30),MAX(U6:U30)-T31)</f>
        <v>939</v>
      </c>
      <c r="V31" s="201" t="s">
        <v>92</v>
      </c>
      <c r="W31" s="202"/>
      <c r="X31" s="19">
        <f>IF(COUNTA(X6:X30)&gt;5,(COUNTA(X6:X30)-5)*5,0)</f>
        <v>0</v>
      </c>
      <c r="Y31" s="25">
        <f>IF(ISBLANK(X31),MAX(Y6:Y30),MAX(Y6:Y30)-X31)</f>
        <v>1082</v>
      </c>
      <c r="Z31" s="201" t="s">
        <v>92</v>
      </c>
      <c r="AA31" s="202"/>
      <c r="AB31" s="19">
        <f>IF(COUNTA(AB6:AB30)&gt;5,(COUNTA(AB6:AB30)-5)*5,0)</f>
        <v>0</v>
      </c>
      <c r="AC31" s="25">
        <f>IF(ISBLANK(AB31),MAX(AC6:AC30),MAX(AC6:AC30)-AB31)</f>
        <v>937</v>
      </c>
      <c r="AD31" s="201" t="s">
        <v>92</v>
      </c>
      <c r="AE31" s="202"/>
      <c r="AF31" s="19">
        <f>IF(COUNTA(AF6:AF30)&gt;5,(COUNTA(AF6:AF30)-5)*5,0)</f>
        <v>0</v>
      </c>
      <c r="AG31" s="25">
        <f>IF(ISBLANK(AF31),MAX(AG6:AG30),MAX(AG6:AG30)-AF31)</f>
        <v>1171</v>
      </c>
      <c r="AH31" s="201" t="s">
        <v>92</v>
      </c>
      <c r="AI31" s="202"/>
      <c r="AJ31" s="19">
        <f>IF(COUNTA(AJ6:AJ30)&gt;5,(COUNTA(AJ6:AJ30)-5)*5,0)</f>
        <v>0</v>
      </c>
      <c r="AK31" s="25">
        <f>IF(ISBLANK(AJ31),MAX(AK6:AK30),MAX(AK6:AK30)-AJ31)</f>
        <v>1036</v>
      </c>
      <c r="AL31" s="201" t="s">
        <v>92</v>
      </c>
      <c r="AM31" s="202"/>
      <c r="AN31" s="19">
        <f>IF(COUNTA(AN6:AN30)&gt;5,(COUNTA(AN6:AN30)-5)*5,0)</f>
        <v>0</v>
      </c>
      <c r="AO31" s="25">
        <f>IF(ISBLANK(AN31),MAX(AO6:AO30),MAX(AO6:AO30)-AN31)</f>
        <v>0</v>
      </c>
      <c r="AP31" s="201" t="s">
        <v>92</v>
      </c>
      <c r="AQ31" s="202"/>
      <c r="AR31" s="19">
        <f>IF(COUNTA(AR6:AR30)&gt;5,(COUNTA(AR6:AR30)-5)*5,0)</f>
        <v>0</v>
      </c>
      <c r="AS31" s="25">
        <f>IF(ISBLANK(AR31),MAX(AS6:AS30),MAX(AS6:AS30)-AR31)</f>
        <v>0</v>
      </c>
      <c r="AT31" s="201" t="s">
        <v>92</v>
      </c>
      <c r="AU31" s="202"/>
      <c r="AV31" s="19">
        <f>IF(COUNTA(AV6:AV30)&gt;5,(COUNTA(AV6:AV30)-5)*5,0)</f>
        <v>0</v>
      </c>
      <c r="AW31" s="25">
        <f>IF(ISBLANK(AV31),MAX(AW6:AW30),MAX(AW6:AW30)-AV31)</f>
        <v>0</v>
      </c>
      <c r="AX31" s="201" t="s">
        <v>92</v>
      </c>
      <c r="AY31" s="202"/>
      <c r="AZ31" s="19">
        <f>IF(COUNTA(AZ6:AZ30)&gt;5,(COUNTA(AZ6:AZ30)-5)*5,0)</f>
        <v>0</v>
      </c>
      <c r="BA31" s="25">
        <f>IF(ISBLANK(AZ31),MAX(BA6:BA30),MAX(BA6:BA30)-AZ31)</f>
        <v>0</v>
      </c>
      <c r="BB31" s="201" t="s">
        <v>92</v>
      </c>
      <c r="BC31" s="202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8" t="s">
        <v>95</v>
      </c>
      <c r="H32" s="199"/>
      <c r="I32" s="38">
        <f>IF(P1ST01="Paire",ROUND(HandiP01/100*P1CUM,0),IF(P1ST01="J 1",ROUND(HandiJ1P01/100*P1CUM,0),ROUND(HandiJ2P01/100*P1CUM,0)))</f>
        <v>86</v>
      </c>
      <c r="K32" s="198" t="s">
        <v>95</v>
      </c>
      <c r="L32" s="199"/>
      <c r="M32" s="38">
        <f>IF(P1ST02="Paire",ROUND(HandiP02/100*P1CUM,0),IF(P1ST02="J 1",ROUND(HandiJ1P02/100*P1CUM,0),ROUND(HandiJ2P02/100*P1CUM,0)))</f>
        <v>67</v>
      </c>
      <c r="O32" s="198" t="s">
        <v>95</v>
      </c>
      <c r="P32" s="199"/>
      <c r="Q32" s="38">
        <f>IF(P1ST03="Paire",ROUND(HandiP03/100*P1CUM,0),IF(P1ST03="J 1",ROUND(HandiJ1P03/100*P1CUM,0),ROUND(HandiJ2P03/100*P1CUM,0)))</f>
        <v>181</v>
      </c>
      <c r="S32" s="198" t="s">
        <v>95</v>
      </c>
      <c r="T32" s="199"/>
      <c r="U32" s="38">
        <f>IF(P1ST04="Paire",ROUND(HandiP04/100*P1CUM,0),IF(P1ST04="J 1",ROUND(HandiJ1P04/100*P1CUM,0),ROUND(HandiJ2P04/100*P1CUM,0)))</f>
        <v>162</v>
      </c>
      <c r="W32" s="198" t="s">
        <v>95</v>
      </c>
      <c r="X32" s="199"/>
      <c r="Y32" s="38">
        <f>IF(P1ST05="Paire",ROUND(HandiP05/100*P1CUM,0),IF(P1ST05="J 1",ROUND(HandiJ1P05/100*P1CUM,0),ROUND(HandiJ2P05/100*P1CUM,0)))</f>
        <v>162</v>
      </c>
      <c r="AA32" s="198" t="s">
        <v>95</v>
      </c>
      <c r="AB32" s="199"/>
      <c r="AC32" s="38">
        <f>IF(P1ST06="Paire",ROUND(HandiP06/100*P1CUM,0),IF(P1ST06="J 1",ROUND(HandiJ1P06/100*P1CUM,0),ROUND(HandiJ2P06/100*P1CUM,0)))</f>
        <v>197</v>
      </c>
      <c r="AE32" s="198" t="s">
        <v>95</v>
      </c>
      <c r="AF32" s="199"/>
      <c r="AG32" s="38">
        <f>IF(P1ST07="Paire",ROUND(HandiP07/100*P1CUM,0),IF(P1ST07="J 1",ROUND(HandiJ1P07/100*P1CUM,0),ROUND(HandiJ2P07/100*P1CUM,0)))</f>
        <v>43</v>
      </c>
      <c r="AI32" s="198" t="s">
        <v>95</v>
      </c>
      <c r="AJ32" s="199"/>
      <c r="AK32" s="38">
        <f>IF(P1ST08="Paire",ROUND(HandiP08/100*P1CUM,0),IF(P1ST08="J 1",ROUND(HandiJ1P08/100*P1CUM,0),ROUND(HandiJ2P08/100*P1CUM,0)))</f>
        <v>167</v>
      </c>
      <c r="AM32" s="198" t="s">
        <v>95</v>
      </c>
      <c r="AN32" s="199"/>
      <c r="AO32" s="38">
        <f>IF(P1ST09="Paire",ROUND(HandiP09/100*P1CUM,0),IF(P1ST09="J 1",ROUND(HandiJ1P09/100*P1CUM,0),ROUND(HandiJ2P09/100*P1CUM,0)))</f>
        <v>210</v>
      </c>
      <c r="AQ32" s="198" t="s">
        <v>95</v>
      </c>
      <c r="AR32" s="199"/>
      <c r="AS32" s="38">
        <f>IF(P1ST10="Paire",ROUND(HandiP10/100*P1CUM,0),IF(P1ST10="J 1",ROUND(HandiJ1P10/100*P1CUM,0),ROUND(HandiJ2P10/100*P1CUM,0)))</f>
        <v>210</v>
      </c>
      <c r="AU32" s="198" t="s">
        <v>95</v>
      </c>
      <c r="AV32" s="199"/>
      <c r="AW32" s="38">
        <f>IF(P1ST11="Paire",ROUND(HandiP11/100*P1CUM,0),IF(P1ST11="J 1",ROUND(HandiJ1P11/100*P1CUM,0),ROUND(HandiJ2P11/100*P1CUM,0)))</f>
        <v>210</v>
      </c>
      <c r="AY32" s="198" t="s">
        <v>95</v>
      </c>
      <c r="AZ32" s="199"/>
      <c r="BA32" s="38">
        <f>IF(P1ST12="Paire",ROUND(HandiP12/100*P1CUM,0),IF(P1ST12="J 1",ROUND(HandiJ1P12/100*P1CUM,0),ROUND(HandiJ2P12/100*P1CUM,0)))</f>
        <v>210</v>
      </c>
      <c r="BC32" s="198" t="s">
        <v>95</v>
      </c>
      <c r="BD32" s="199"/>
      <c r="BE32" s="38">
        <f>IF(P1ST13="Paire",ROUND(HandiP13/100*P1CUM,0),IF(P1ST13="J 1",ROUND(HandiJ1P13/100*P1CUM,0),ROUND(HandiJ2P13/100*P1CUM,0)))</f>
        <v>210</v>
      </c>
      <c r="BG32" s="38"/>
    </row>
    <row r="33" spans="1:59" ht="14.25" customHeight="1">
      <c r="A33" s="38"/>
      <c r="B33" s="38"/>
      <c r="C33" s="39"/>
      <c r="D33" s="39"/>
      <c r="E33" s="38"/>
      <c r="G33" s="200" t="s">
        <v>17</v>
      </c>
      <c r="H33" s="199"/>
      <c r="I33" s="38">
        <f>T01CUM1+I32</f>
        <v>1137</v>
      </c>
      <c r="K33" s="200" t="s">
        <v>17</v>
      </c>
      <c r="L33" s="199"/>
      <c r="M33" s="38">
        <f>T02CUM1+M32</f>
        <v>1248</v>
      </c>
      <c r="O33" s="200" t="s">
        <v>17</v>
      </c>
      <c r="P33" s="199"/>
      <c r="Q33" s="38">
        <f>T03CUM1+Q32</f>
        <v>1050</v>
      </c>
      <c r="S33" s="200" t="s">
        <v>17</v>
      </c>
      <c r="T33" s="199"/>
      <c r="U33" s="38">
        <f>T04CUM1+U32</f>
        <v>1101</v>
      </c>
      <c r="W33" s="200" t="s">
        <v>17</v>
      </c>
      <c r="X33" s="199"/>
      <c r="Y33" s="38">
        <f>T05CUM1+Y32</f>
        <v>1244</v>
      </c>
      <c r="AA33" s="200" t="s">
        <v>17</v>
      </c>
      <c r="AB33" s="199"/>
      <c r="AC33" s="38">
        <f>T06CUM1+AC32</f>
        <v>1134</v>
      </c>
      <c r="AE33" s="200" t="s">
        <v>17</v>
      </c>
      <c r="AF33" s="199"/>
      <c r="AG33" s="38">
        <f>T07CUM1+AG32</f>
        <v>1214</v>
      </c>
      <c r="AI33" s="200" t="s">
        <v>17</v>
      </c>
      <c r="AJ33" s="199"/>
      <c r="AK33" s="38">
        <f>T08CUM1+AK32</f>
        <v>1203</v>
      </c>
      <c r="AM33" s="200" t="s">
        <v>17</v>
      </c>
      <c r="AN33" s="199"/>
      <c r="AO33" s="38">
        <f>T09CUM1+AO32</f>
        <v>210</v>
      </c>
      <c r="AQ33" s="200" t="s">
        <v>17</v>
      </c>
      <c r="AR33" s="199"/>
      <c r="AS33" s="38">
        <f>T10CUM1+AS32</f>
        <v>210</v>
      </c>
      <c r="AU33" s="200" t="s">
        <v>17</v>
      </c>
      <c r="AV33" s="199"/>
      <c r="AW33" s="38">
        <f>T11CUM1+AW32</f>
        <v>210</v>
      </c>
      <c r="AY33" s="200" t="s">
        <v>17</v>
      </c>
      <c r="AZ33" s="199"/>
      <c r="BA33" s="38">
        <f>T12CUM1+BA32</f>
        <v>210</v>
      </c>
      <c r="BC33" s="200" t="s">
        <v>17</v>
      </c>
      <c r="BD33" s="199"/>
      <c r="BE33" s="38">
        <f>T13CUM1+BE32</f>
        <v>210</v>
      </c>
      <c r="BG33" s="38"/>
    </row>
    <row r="34" spans="1:59" ht="14.25" customHeight="1">
      <c r="A34" s="38"/>
      <c r="B34" s="38"/>
      <c r="C34" s="39"/>
      <c r="D34" s="39"/>
      <c r="E34" s="38"/>
      <c r="G34" s="92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121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35</v>
      </c>
      <c r="B36" s="70"/>
    </row>
    <row r="37" spans="1:2" ht="12.75">
      <c r="A37" s="70" t="s">
        <v>94</v>
      </c>
      <c r="B37" s="70"/>
    </row>
  </sheetData>
  <sheetProtection/>
  <mergeCells count="52">
    <mergeCell ref="AX4:BA4"/>
    <mergeCell ref="BB4:BE4"/>
    <mergeCell ref="AP4:AS4"/>
    <mergeCell ref="AT4:AW4"/>
    <mergeCell ref="AL4:AO4"/>
    <mergeCell ref="J4:M4"/>
    <mergeCell ref="N4:Q4"/>
    <mergeCell ref="R4:U4"/>
    <mergeCell ref="F4:I4"/>
    <mergeCell ref="Z4:AC4"/>
    <mergeCell ref="AD4:AG4"/>
    <mergeCell ref="AH4:AK4"/>
    <mergeCell ref="V4:Y4"/>
    <mergeCell ref="J31:K31"/>
    <mergeCell ref="F31:G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G33:H33"/>
    <mergeCell ref="K32:L32"/>
    <mergeCell ref="K33:L33"/>
    <mergeCell ref="O32:P32"/>
    <mergeCell ref="O33:P33"/>
    <mergeCell ref="S32:T32"/>
    <mergeCell ref="S33:T33"/>
    <mergeCell ref="W32:X32"/>
    <mergeCell ref="W33:X33"/>
    <mergeCell ref="AA32:AB32"/>
    <mergeCell ref="AA33:AB33"/>
    <mergeCell ref="AE32:AF32"/>
    <mergeCell ref="AE33:AF33"/>
    <mergeCell ref="AI32:AJ32"/>
    <mergeCell ref="AI33:AJ33"/>
    <mergeCell ref="AM32:AN32"/>
    <mergeCell ref="AM33:AN33"/>
    <mergeCell ref="AQ32:AR32"/>
    <mergeCell ref="AQ33:AR33"/>
    <mergeCell ref="AU32:AV32"/>
    <mergeCell ref="AU33:AV33"/>
    <mergeCell ref="AY32:AZ32"/>
    <mergeCell ref="AY33:AZ33"/>
    <mergeCell ref="BC32:BD32"/>
    <mergeCell ref="BC33:BD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V31" sqref="V31:W31"/>
    </sheetView>
  </sheetViews>
  <sheetFormatPr defaultColWidth="11.421875" defaultRowHeight="12.75"/>
  <cols>
    <col min="1" max="1" width="5.7109375" style="13" customWidth="1"/>
    <col min="2" max="2" width="11.140625" style="13" customWidth="1"/>
    <col min="3" max="3" width="13.710937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5.00390625" style="19" customWidth="1"/>
    <col min="22" max="22" width="3.7109375" style="19" customWidth="1"/>
    <col min="23" max="24" width="2.7109375" style="19" customWidth="1"/>
    <col min="25" max="25" width="3.851562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57421875" style="19" customWidth="1"/>
    <col min="54" max="54" width="4.2812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132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40</v>
      </c>
      <c r="C4" s="35" t="s">
        <v>19</v>
      </c>
      <c r="D4" s="35" t="s">
        <v>30</v>
      </c>
      <c r="E4" s="28" t="s">
        <v>20</v>
      </c>
      <c r="F4" s="203">
        <v>1</v>
      </c>
      <c r="G4" s="204"/>
      <c r="H4" s="205"/>
      <c r="I4" s="206"/>
      <c r="J4" s="203">
        <v>2</v>
      </c>
      <c r="K4" s="204"/>
      <c r="L4" s="205"/>
      <c r="M4" s="206"/>
      <c r="N4" s="203">
        <v>3</v>
      </c>
      <c r="O4" s="204"/>
      <c r="P4" s="205"/>
      <c r="Q4" s="206"/>
      <c r="R4" s="203">
        <v>4</v>
      </c>
      <c r="S4" s="204"/>
      <c r="T4" s="205"/>
      <c r="U4" s="206"/>
      <c r="V4" s="203">
        <v>5</v>
      </c>
      <c r="W4" s="204"/>
      <c r="X4" s="205"/>
      <c r="Y4" s="206"/>
      <c r="Z4" s="203">
        <v>6</v>
      </c>
      <c r="AA4" s="204"/>
      <c r="AB4" s="205"/>
      <c r="AC4" s="206"/>
      <c r="AD4" s="203">
        <v>7</v>
      </c>
      <c r="AE4" s="204"/>
      <c r="AF4" s="205"/>
      <c r="AG4" s="206"/>
      <c r="AH4" s="203">
        <v>8</v>
      </c>
      <c r="AI4" s="204"/>
      <c r="AJ4" s="205"/>
      <c r="AK4" s="206"/>
      <c r="AL4" s="203">
        <v>9</v>
      </c>
      <c r="AM4" s="204"/>
      <c r="AN4" s="205"/>
      <c r="AO4" s="206"/>
      <c r="AP4" s="203">
        <v>10</v>
      </c>
      <c r="AQ4" s="204"/>
      <c r="AR4" s="205"/>
      <c r="AS4" s="206"/>
      <c r="AT4" s="203">
        <v>11</v>
      </c>
      <c r="AU4" s="204"/>
      <c r="AV4" s="205"/>
      <c r="AW4" s="206"/>
      <c r="AX4" s="203">
        <v>12</v>
      </c>
      <c r="AY4" s="204"/>
      <c r="AZ4" s="205"/>
      <c r="BA4" s="206"/>
      <c r="BB4" s="203">
        <v>13</v>
      </c>
      <c r="BC4" s="204"/>
      <c r="BD4" s="205"/>
      <c r="BE4" s="206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29</v>
      </c>
      <c r="I5" s="22" t="s">
        <v>17</v>
      </c>
      <c r="J5" s="20" t="s">
        <v>16</v>
      </c>
      <c r="K5" s="21" t="s">
        <v>15</v>
      </c>
      <c r="L5" s="21" t="s">
        <v>29</v>
      </c>
      <c r="M5" s="22" t="s">
        <v>17</v>
      </c>
      <c r="N5" s="20" t="s">
        <v>16</v>
      </c>
      <c r="O5" s="21" t="s">
        <v>15</v>
      </c>
      <c r="P5" s="21" t="s">
        <v>29</v>
      </c>
      <c r="Q5" s="22" t="s">
        <v>17</v>
      </c>
      <c r="R5" s="20" t="s">
        <v>16</v>
      </c>
      <c r="S5" s="21" t="s">
        <v>15</v>
      </c>
      <c r="T5" s="21" t="s">
        <v>29</v>
      </c>
      <c r="U5" s="22" t="s">
        <v>17</v>
      </c>
      <c r="V5" s="20" t="s">
        <v>16</v>
      </c>
      <c r="W5" s="21" t="s">
        <v>15</v>
      </c>
      <c r="X5" s="21" t="s">
        <v>29</v>
      </c>
      <c r="Y5" s="22" t="s">
        <v>17</v>
      </c>
      <c r="Z5" s="20" t="s">
        <v>16</v>
      </c>
      <c r="AA5" s="21" t="s">
        <v>15</v>
      </c>
      <c r="AB5" s="21" t="s">
        <v>29</v>
      </c>
      <c r="AC5" s="22" t="s">
        <v>17</v>
      </c>
      <c r="AD5" s="20" t="s">
        <v>16</v>
      </c>
      <c r="AE5" s="21" t="s">
        <v>15</v>
      </c>
      <c r="AF5" s="21" t="s">
        <v>29</v>
      </c>
      <c r="AG5" s="22" t="s">
        <v>17</v>
      </c>
      <c r="AH5" s="20" t="s">
        <v>16</v>
      </c>
      <c r="AI5" s="21" t="s">
        <v>15</v>
      </c>
      <c r="AJ5" s="21" t="s">
        <v>29</v>
      </c>
      <c r="AK5" s="22" t="s">
        <v>17</v>
      </c>
      <c r="AL5" s="20" t="s">
        <v>16</v>
      </c>
      <c r="AM5" s="21" t="s">
        <v>15</v>
      </c>
      <c r="AN5" s="21" t="s">
        <v>29</v>
      </c>
      <c r="AO5" s="22" t="s">
        <v>17</v>
      </c>
      <c r="AP5" s="20" t="s">
        <v>16</v>
      </c>
      <c r="AQ5" s="21" t="s">
        <v>15</v>
      </c>
      <c r="AR5" s="21" t="s">
        <v>29</v>
      </c>
      <c r="AS5" s="22" t="s">
        <v>17</v>
      </c>
      <c r="AT5" s="20" t="s">
        <v>16</v>
      </c>
      <c r="AU5" s="21" t="s">
        <v>15</v>
      </c>
      <c r="AV5" s="21" t="s">
        <v>29</v>
      </c>
      <c r="AW5" s="22" t="s">
        <v>17</v>
      </c>
      <c r="AX5" s="20" t="s">
        <v>16</v>
      </c>
      <c r="AY5" s="21" t="s">
        <v>15</v>
      </c>
      <c r="AZ5" s="21" t="s">
        <v>29</v>
      </c>
      <c r="BA5" s="22" t="s">
        <v>17</v>
      </c>
      <c r="BB5" s="20" t="s">
        <v>16</v>
      </c>
      <c r="BC5" s="21" t="s">
        <v>15</v>
      </c>
      <c r="BD5" s="21" t="s">
        <v>29</v>
      </c>
      <c r="BE5" s="22" t="s">
        <v>17</v>
      </c>
      <c r="BF5"/>
      <c r="BG5"/>
    </row>
    <row r="6" spans="1:59" ht="12.75">
      <c r="A6" s="27">
        <v>1</v>
      </c>
      <c r="B6" s="130" t="s">
        <v>181</v>
      </c>
      <c r="C6" s="117" t="s">
        <v>182</v>
      </c>
      <c r="D6" s="117" t="s">
        <v>106</v>
      </c>
      <c r="E6" s="131">
        <v>48</v>
      </c>
      <c r="F6" s="96">
        <v>48</v>
      </c>
      <c r="G6" s="94"/>
      <c r="H6" s="94"/>
      <c r="I6" s="98">
        <f>IF(UPPER(G6)="X",F6+10,F6)</f>
        <v>48</v>
      </c>
      <c r="J6" s="96">
        <v>48</v>
      </c>
      <c r="K6" s="94"/>
      <c r="L6" s="94"/>
      <c r="M6" s="98">
        <f>IF(UPPER(K6)="X",J6+10,J6)</f>
        <v>48</v>
      </c>
      <c r="N6" s="96">
        <v>48</v>
      </c>
      <c r="O6" s="94"/>
      <c r="P6" s="94"/>
      <c r="Q6" s="98">
        <f>IF(UPPER(O6)="X",N6+10,N6)</f>
        <v>48</v>
      </c>
      <c r="R6" s="96">
        <v>48</v>
      </c>
      <c r="S6" s="94"/>
      <c r="T6" s="94"/>
      <c r="U6" s="98">
        <f>IF(UPPER(S6)="X",R6+10,R6)</f>
        <v>48</v>
      </c>
      <c r="V6" s="96">
        <v>48</v>
      </c>
      <c r="W6" s="94"/>
      <c r="X6" s="94"/>
      <c r="Y6" s="98">
        <f>IF(UPPER(W6)="X",V6+10,V6)</f>
        <v>48</v>
      </c>
      <c r="Z6" s="96"/>
      <c r="AA6" s="94"/>
      <c r="AB6" s="94"/>
      <c r="AC6" s="98">
        <f>IF(UPPER(AA6)="X",Z6+10,Z6)</f>
        <v>0</v>
      </c>
      <c r="AD6" s="96">
        <v>48</v>
      </c>
      <c r="AE6" s="94"/>
      <c r="AF6" s="94"/>
      <c r="AG6" s="98">
        <f>IF(UPPER(AE6)="X",AD6+10,AD6)</f>
        <v>48</v>
      </c>
      <c r="AH6" s="96">
        <v>48</v>
      </c>
      <c r="AI6" s="94"/>
      <c r="AJ6" s="94"/>
      <c r="AK6" s="98">
        <f>IF(UPPER(AI6)="X",AH6+10,AH6)</f>
        <v>48</v>
      </c>
      <c r="AL6" s="96"/>
      <c r="AM6" s="94"/>
      <c r="AN6" s="94"/>
      <c r="AO6" s="98">
        <f>IF(UPPER(AM6)="X",AL6+10,AL6)</f>
        <v>0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94" t="s">
        <v>185</v>
      </c>
      <c r="C7" s="118" t="s">
        <v>186</v>
      </c>
      <c r="D7" s="118" t="s">
        <v>53</v>
      </c>
      <c r="E7" s="133">
        <v>36</v>
      </c>
      <c r="F7" s="96">
        <v>36</v>
      </c>
      <c r="G7" s="94"/>
      <c r="H7" s="94"/>
      <c r="I7" s="98">
        <f aca="true" t="shared" si="0" ref="I7:I30">IF(ISBLANK(F7),"",I6+IF(UPPER(G7)="X",F7+10,F7))</f>
        <v>84</v>
      </c>
      <c r="J7" s="96">
        <v>36</v>
      </c>
      <c r="K7" s="94"/>
      <c r="L7" s="94"/>
      <c r="M7" s="98">
        <f aca="true" t="shared" si="1" ref="M7:M30">IF(ISBLANK(J7),"",M6+IF(UPPER(K7)="X",J7+10,J7))</f>
        <v>84</v>
      </c>
      <c r="N7" s="96">
        <v>36</v>
      </c>
      <c r="O7" s="94"/>
      <c r="P7" s="94"/>
      <c r="Q7" s="98">
        <f aca="true" t="shared" si="2" ref="Q7:Q30">IF(ISBLANK(N7),"",Q6+IF(UPPER(O7)="X",N7+10,N7))</f>
        <v>84</v>
      </c>
      <c r="R7" s="96">
        <v>33</v>
      </c>
      <c r="S7" s="94"/>
      <c r="T7" s="94"/>
      <c r="U7" s="98">
        <f aca="true" t="shared" si="3" ref="U7:U30">IF(ISBLANK(R7),"",U6+IF(UPPER(S7)="X",R7+10,R7))</f>
        <v>81</v>
      </c>
      <c r="V7" s="96">
        <v>36</v>
      </c>
      <c r="W7" s="94"/>
      <c r="X7" s="94"/>
      <c r="Y7" s="98">
        <f aca="true" t="shared" si="4" ref="Y7:Y30">IF(ISBLANK(V7),"",Y6+IF(UPPER(W7)="X",V7+10,V7))</f>
        <v>84</v>
      </c>
      <c r="Z7" s="96"/>
      <c r="AA7" s="94"/>
      <c r="AB7" s="94"/>
      <c r="AC7" s="98">
        <f aca="true" t="shared" si="5" ref="AC7:AC30">IF(ISBLANK(Z7),"",AC6+IF(UPPER(AA7)="X",Z7+10,Z7))</f>
      </c>
      <c r="AD7" s="96">
        <v>36</v>
      </c>
      <c r="AE7" s="94"/>
      <c r="AF7" s="94"/>
      <c r="AG7" s="98">
        <f aca="true" t="shared" si="6" ref="AG7:AG30">IF(ISBLANK(AD7),"",AG6+IF(UPPER(AE7)="X",AD7+10,AD7))</f>
        <v>84</v>
      </c>
      <c r="AH7" s="96">
        <v>36</v>
      </c>
      <c r="AI7" s="94"/>
      <c r="AJ7" s="94"/>
      <c r="AK7" s="98">
        <f aca="true" t="shared" si="7" ref="AK7:AK30">IF(ISBLANK(AH7),"",AK6+IF(UPPER(AI7)="X",AH7+10,AH7))</f>
        <v>84</v>
      </c>
      <c r="AL7" s="96"/>
      <c r="AM7" s="94"/>
      <c r="AN7" s="94"/>
      <c r="AO7" s="98">
        <f aca="true" t="shared" si="8" ref="AO7:AO30">IF(ISBLANK(AL7),"",AO6+IF(UPPER(AM7)="X",AL7+10,AL7))</f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32" t="s">
        <v>183</v>
      </c>
      <c r="C8" s="118" t="s">
        <v>184</v>
      </c>
      <c r="D8" s="118" t="s">
        <v>133</v>
      </c>
      <c r="E8" s="133">
        <v>103</v>
      </c>
      <c r="F8" s="96">
        <v>89</v>
      </c>
      <c r="G8" s="94"/>
      <c r="H8" s="94"/>
      <c r="I8" s="98">
        <f t="shared" si="0"/>
        <v>173</v>
      </c>
      <c r="J8" s="96">
        <v>103</v>
      </c>
      <c r="K8" s="94"/>
      <c r="L8" s="94"/>
      <c r="M8" s="98">
        <f t="shared" si="1"/>
        <v>187</v>
      </c>
      <c r="N8" s="96">
        <v>49</v>
      </c>
      <c r="O8" s="94"/>
      <c r="P8" s="94"/>
      <c r="Q8" s="98">
        <f t="shared" si="2"/>
        <v>133</v>
      </c>
      <c r="R8" s="96">
        <v>89</v>
      </c>
      <c r="S8" s="94"/>
      <c r="T8" s="94"/>
      <c r="U8" s="98">
        <f t="shared" si="3"/>
        <v>170</v>
      </c>
      <c r="V8" s="96">
        <v>49</v>
      </c>
      <c r="W8" s="94"/>
      <c r="X8" s="94"/>
      <c r="Y8" s="98">
        <f t="shared" si="4"/>
        <v>133</v>
      </c>
      <c r="Z8" s="96"/>
      <c r="AA8" s="94"/>
      <c r="AB8" s="94"/>
      <c r="AC8" s="98">
        <f t="shared" si="5"/>
      </c>
      <c r="AD8" s="96">
        <v>99</v>
      </c>
      <c r="AE8" s="94"/>
      <c r="AF8" s="94"/>
      <c r="AG8" s="98">
        <f t="shared" si="6"/>
        <v>183</v>
      </c>
      <c r="AH8" s="96">
        <v>45</v>
      </c>
      <c r="AI8" s="94"/>
      <c r="AJ8" s="94"/>
      <c r="AK8" s="98">
        <f t="shared" si="7"/>
        <v>129</v>
      </c>
      <c r="AL8" s="96"/>
      <c r="AM8" s="94"/>
      <c r="AN8" s="94"/>
      <c r="AO8" s="98">
        <f t="shared" si="8"/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32" t="s">
        <v>187</v>
      </c>
      <c r="C9" s="118" t="s">
        <v>188</v>
      </c>
      <c r="D9" s="118" t="s">
        <v>144</v>
      </c>
      <c r="E9" s="133">
        <v>42</v>
      </c>
      <c r="F9" s="96">
        <v>35</v>
      </c>
      <c r="G9" s="94"/>
      <c r="H9" s="94"/>
      <c r="I9" s="98">
        <f t="shared" si="0"/>
        <v>208</v>
      </c>
      <c r="J9" s="96">
        <v>36</v>
      </c>
      <c r="K9" s="94"/>
      <c r="L9" s="94"/>
      <c r="M9" s="98">
        <f t="shared" si="1"/>
        <v>223</v>
      </c>
      <c r="N9" s="96">
        <v>30</v>
      </c>
      <c r="O9" s="94"/>
      <c r="P9" s="94"/>
      <c r="Q9" s="98">
        <f t="shared" si="2"/>
        <v>163</v>
      </c>
      <c r="R9" s="96">
        <v>30</v>
      </c>
      <c r="S9" s="94"/>
      <c r="T9" s="94"/>
      <c r="U9" s="98">
        <f t="shared" si="3"/>
        <v>200</v>
      </c>
      <c r="V9" s="96">
        <v>36</v>
      </c>
      <c r="W9" s="94"/>
      <c r="X9" s="94"/>
      <c r="Y9" s="98">
        <f t="shared" si="4"/>
        <v>169</v>
      </c>
      <c r="Z9" s="96"/>
      <c r="AA9" s="94"/>
      <c r="AB9" s="94"/>
      <c r="AC9" s="98">
        <f t="shared" si="5"/>
      </c>
      <c r="AD9" s="96">
        <v>33</v>
      </c>
      <c r="AE9" s="94"/>
      <c r="AF9" s="94"/>
      <c r="AG9" s="98">
        <f t="shared" si="6"/>
        <v>216</v>
      </c>
      <c r="AH9" s="96">
        <v>32</v>
      </c>
      <c r="AI9" s="94"/>
      <c r="AJ9" s="94"/>
      <c r="AK9" s="98">
        <f t="shared" si="7"/>
        <v>161</v>
      </c>
      <c r="AL9" s="96"/>
      <c r="AM9" s="94"/>
      <c r="AN9" s="94"/>
      <c r="AO9" s="98">
        <f t="shared" si="8"/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32" t="s">
        <v>189</v>
      </c>
      <c r="C10" s="118" t="s">
        <v>190</v>
      </c>
      <c r="D10" s="118" t="s">
        <v>130</v>
      </c>
      <c r="E10" s="133">
        <v>34</v>
      </c>
      <c r="F10" s="96">
        <v>30</v>
      </c>
      <c r="G10" s="94"/>
      <c r="H10" s="94"/>
      <c r="I10" s="98">
        <f t="shared" si="0"/>
        <v>238</v>
      </c>
      <c r="J10" s="96">
        <v>31</v>
      </c>
      <c r="K10" s="94"/>
      <c r="L10" s="94"/>
      <c r="M10" s="98">
        <f t="shared" si="1"/>
        <v>254</v>
      </c>
      <c r="N10" s="96">
        <v>24</v>
      </c>
      <c r="O10" s="94"/>
      <c r="P10" s="94"/>
      <c r="Q10" s="98">
        <f t="shared" si="2"/>
        <v>187</v>
      </c>
      <c r="R10" s="96">
        <v>25</v>
      </c>
      <c r="S10" s="94"/>
      <c r="T10" s="94"/>
      <c r="U10" s="98">
        <f t="shared" si="3"/>
        <v>225</v>
      </c>
      <c r="V10" s="96">
        <v>31</v>
      </c>
      <c r="W10" s="94"/>
      <c r="X10" s="94"/>
      <c r="Y10" s="98">
        <f t="shared" si="4"/>
        <v>200</v>
      </c>
      <c r="Z10" s="96"/>
      <c r="AA10" s="94"/>
      <c r="AB10" s="94"/>
      <c r="AC10" s="98">
        <f t="shared" si="5"/>
      </c>
      <c r="AD10" s="96">
        <v>31</v>
      </c>
      <c r="AE10" s="94"/>
      <c r="AF10" s="94"/>
      <c r="AG10" s="98">
        <f t="shared" si="6"/>
        <v>247</v>
      </c>
      <c r="AH10" s="96">
        <v>31</v>
      </c>
      <c r="AI10" s="94"/>
      <c r="AJ10" s="94"/>
      <c r="AK10" s="98">
        <f t="shared" si="7"/>
        <v>192</v>
      </c>
      <c r="AL10" s="96"/>
      <c r="AM10" s="94"/>
      <c r="AN10" s="94"/>
      <c r="AO10" s="98">
        <f t="shared" si="8"/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94" t="s">
        <v>191</v>
      </c>
      <c r="C11" s="118" t="s">
        <v>192</v>
      </c>
      <c r="D11" s="118" t="s">
        <v>145</v>
      </c>
      <c r="E11" s="133">
        <v>46</v>
      </c>
      <c r="F11" s="96">
        <v>46</v>
      </c>
      <c r="G11" s="94"/>
      <c r="H11" s="94"/>
      <c r="I11" s="98">
        <f t="shared" si="0"/>
        <v>284</v>
      </c>
      <c r="J11" s="96">
        <v>39</v>
      </c>
      <c r="K11" s="94"/>
      <c r="L11" s="94"/>
      <c r="M11" s="98">
        <f t="shared" si="1"/>
        <v>293</v>
      </c>
      <c r="N11" s="96">
        <v>30</v>
      </c>
      <c r="O11" s="94"/>
      <c r="P11" s="94"/>
      <c r="Q11" s="98">
        <f t="shared" si="2"/>
        <v>217</v>
      </c>
      <c r="R11" s="96">
        <v>0</v>
      </c>
      <c r="S11" s="94"/>
      <c r="T11" s="94"/>
      <c r="U11" s="98">
        <f t="shared" si="3"/>
        <v>225</v>
      </c>
      <c r="V11" s="96">
        <v>39</v>
      </c>
      <c r="W11" s="94"/>
      <c r="X11" s="94"/>
      <c r="Y11" s="98">
        <f t="shared" si="4"/>
        <v>239</v>
      </c>
      <c r="Z11" s="96"/>
      <c r="AA11" s="94"/>
      <c r="AB11" s="94"/>
      <c r="AC11" s="98">
        <f t="shared" si="5"/>
      </c>
      <c r="AD11" s="96">
        <v>46</v>
      </c>
      <c r="AE11" s="94"/>
      <c r="AF11" s="94"/>
      <c r="AG11" s="98">
        <f t="shared" si="6"/>
        <v>293</v>
      </c>
      <c r="AH11" s="96">
        <v>46</v>
      </c>
      <c r="AI11" s="94"/>
      <c r="AJ11" s="94"/>
      <c r="AK11" s="98">
        <f t="shared" si="7"/>
        <v>238</v>
      </c>
      <c r="AL11" s="96"/>
      <c r="AM11" s="94"/>
      <c r="AN11" s="94"/>
      <c r="AO11" s="98">
        <f t="shared" si="8"/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32" t="s">
        <v>193</v>
      </c>
      <c r="C12" s="118" t="s">
        <v>149</v>
      </c>
      <c r="D12" s="118" t="s">
        <v>136</v>
      </c>
      <c r="E12" s="133">
        <v>78</v>
      </c>
      <c r="F12" s="96">
        <v>31</v>
      </c>
      <c r="G12" s="94"/>
      <c r="H12" s="94"/>
      <c r="I12" s="98">
        <f t="shared" si="0"/>
        <v>315</v>
      </c>
      <c r="J12" s="96">
        <v>32</v>
      </c>
      <c r="K12" s="94"/>
      <c r="L12" s="94"/>
      <c r="M12" s="98">
        <f t="shared" si="1"/>
        <v>325</v>
      </c>
      <c r="N12" s="96">
        <v>30</v>
      </c>
      <c r="O12" s="94"/>
      <c r="P12" s="94"/>
      <c r="Q12" s="98">
        <f t="shared" si="2"/>
        <v>247</v>
      </c>
      <c r="R12" s="96">
        <v>32</v>
      </c>
      <c r="S12" s="94"/>
      <c r="T12" s="94"/>
      <c r="U12" s="98">
        <f t="shared" si="3"/>
        <v>257</v>
      </c>
      <c r="V12" s="96">
        <v>78</v>
      </c>
      <c r="W12" s="94"/>
      <c r="X12" s="94"/>
      <c r="Y12" s="98">
        <f t="shared" si="4"/>
        <v>317</v>
      </c>
      <c r="Z12" s="96"/>
      <c r="AA12" s="94"/>
      <c r="AB12" s="94"/>
      <c r="AC12" s="98">
        <f t="shared" si="5"/>
      </c>
      <c r="AD12" s="96">
        <v>78</v>
      </c>
      <c r="AE12" s="94"/>
      <c r="AF12" s="94"/>
      <c r="AG12" s="98">
        <f t="shared" si="6"/>
        <v>371</v>
      </c>
      <c r="AH12" s="96">
        <v>31</v>
      </c>
      <c r="AI12" s="94"/>
      <c r="AJ12" s="94"/>
      <c r="AK12" s="98">
        <f t="shared" si="7"/>
        <v>269</v>
      </c>
      <c r="AL12" s="96"/>
      <c r="AM12" s="94"/>
      <c r="AN12" s="94"/>
      <c r="AO12" s="98">
        <f t="shared" si="8"/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32" t="s">
        <v>194</v>
      </c>
      <c r="C13" s="118" t="s">
        <v>195</v>
      </c>
      <c r="D13" s="118" t="s">
        <v>137</v>
      </c>
      <c r="E13" s="133">
        <v>102</v>
      </c>
      <c r="F13" s="96">
        <v>70</v>
      </c>
      <c r="G13" s="94"/>
      <c r="H13" s="94"/>
      <c r="I13" s="98">
        <f t="shared" si="0"/>
        <v>385</v>
      </c>
      <c r="J13" s="96">
        <v>76</v>
      </c>
      <c r="K13" s="94"/>
      <c r="L13" s="94"/>
      <c r="M13" s="98">
        <f t="shared" si="1"/>
        <v>401</v>
      </c>
      <c r="N13" s="96">
        <v>48</v>
      </c>
      <c r="O13" s="94"/>
      <c r="P13" s="94"/>
      <c r="Q13" s="98">
        <f t="shared" si="2"/>
        <v>295</v>
      </c>
      <c r="R13" s="96">
        <v>48</v>
      </c>
      <c r="S13" s="94"/>
      <c r="T13" s="94"/>
      <c r="U13" s="98">
        <f t="shared" si="3"/>
        <v>305</v>
      </c>
      <c r="V13" s="96">
        <v>56</v>
      </c>
      <c r="W13" s="94"/>
      <c r="X13" s="94"/>
      <c r="Y13" s="98">
        <f t="shared" si="4"/>
        <v>373</v>
      </c>
      <c r="Z13" s="96"/>
      <c r="AA13" s="94"/>
      <c r="AB13" s="94"/>
      <c r="AC13" s="98">
        <f t="shared" si="5"/>
      </c>
      <c r="AD13" s="96">
        <v>92</v>
      </c>
      <c r="AE13" s="94"/>
      <c r="AF13" s="94"/>
      <c r="AG13" s="98">
        <f t="shared" si="6"/>
        <v>463</v>
      </c>
      <c r="AH13" s="96">
        <v>54</v>
      </c>
      <c r="AI13" s="94"/>
      <c r="AJ13" s="94"/>
      <c r="AK13" s="98">
        <f t="shared" si="7"/>
        <v>323</v>
      </c>
      <c r="AL13" s="96"/>
      <c r="AM13" s="94"/>
      <c r="AN13" s="94"/>
      <c r="AO13" s="98">
        <f t="shared" si="8"/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32" t="s">
        <v>199</v>
      </c>
      <c r="C14" s="118" t="s">
        <v>200</v>
      </c>
      <c r="D14" s="118" t="s">
        <v>147</v>
      </c>
      <c r="E14" s="133">
        <v>98</v>
      </c>
      <c r="F14" s="96">
        <v>98</v>
      </c>
      <c r="G14" s="94"/>
      <c r="H14" s="94"/>
      <c r="I14" s="98">
        <f t="shared" si="0"/>
        <v>483</v>
      </c>
      <c r="J14" s="96">
        <v>98</v>
      </c>
      <c r="K14" s="94"/>
      <c r="L14" s="94"/>
      <c r="M14" s="98">
        <f t="shared" si="1"/>
        <v>499</v>
      </c>
      <c r="N14" s="96">
        <v>98</v>
      </c>
      <c r="O14" s="94"/>
      <c r="P14" s="94"/>
      <c r="Q14" s="98">
        <f t="shared" si="2"/>
        <v>393</v>
      </c>
      <c r="R14" s="96">
        <v>92</v>
      </c>
      <c r="S14" s="94"/>
      <c r="T14" s="94"/>
      <c r="U14" s="98">
        <f t="shared" si="3"/>
        <v>397</v>
      </c>
      <c r="V14" s="96">
        <v>98</v>
      </c>
      <c r="W14" s="94"/>
      <c r="X14" s="94"/>
      <c r="Y14" s="98">
        <f t="shared" si="4"/>
        <v>471</v>
      </c>
      <c r="Z14" s="96"/>
      <c r="AA14" s="94"/>
      <c r="AB14" s="94"/>
      <c r="AC14" s="98">
        <f t="shared" si="5"/>
      </c>
      <c r="AD14" s="96">
        <v>98</v>
      </c>
      <c r="AE14" s="94"/>
      <c r="AF14" s="94"/>
      <c r="AG14" s="98">
        <f t="shared" si="6"/>
        <v>561</v>
      </c>
      <c r="AH14" s="96">
        <v>98</v>
      </c>
      <c r="AI14" s="94"/>
      <c r="AJ14" s="94"/>
      <c r="AK14" s="98">
        <f t="shared" si="7"/>
        <v>421</v>
      </c>
      <c r="AL14" s="96"/>
      <c r="AM14" s="94"/>
      <c r="AN14" s="94"/>
      <c r="AO14" s="98">
        <f t="shared" si="8"/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32" t="s">
        <v>196</v>
      </c>
      <c r="C15" s="118" t="s">
        <v>197</v>
      </c>
      <c r="D15" s="118" t="s">
        <v>198</v>
      </c>
      <c r="E15" s="133">
        <v>24</v>
      </c>
      <c r="F15" s="96">
        <v>24</v>
      </c>
      <c r="G15" s="94"/>
      <c r="H15" s="94"/>
      <c r="I15" s="98">
        <f t="shared" si="0"/>
        <v>507</v>
      </c>
      <c r="J15" s="96">
        <v>24</v>
      </c>
      <c r="K15" s="94"/>
      <c r="L15" s="94"/>
      <c r="M15" s="98">
        <f t="shared" si="1"/>
        <v>523</v>
      </c>
      <c r="N15" s="96">
        <v>24</v>
      </c>
      <c r="O15" s="94"/>
      <c r="P15" s="94"/>
      <c r="Q15" s="98">
        <f t="shared" si="2"/>
        <v>417</v>
      </c>
      <c r="R15" s="96">
        <v>24</v>
      </c>
      <c r="S15" s="94"/>
      <c r="T15" s="94"/>
      <c r="U15" s="98">
        <f t="shared" si="3"/>
        <v>421</v>
      </c>
      <c r="V15" s="96">
        <v>24</v>
      </c>
      <c r="W15" s="94"/>
      <c r="X15" s="94"/>
      <c r="Y15" s="98">
        <f t="shared" si="4"/>
        <v>495</v>
      </c>
      <c r="Z15" s="96"/>
      <c r="AA15" s="94"/>
      <c r="AB15" s="94"/>
      <c r="AC15" s="98">
        <f t="shared" si="5"/>
      </c>
      <c r="AD15" s="96">
        <v>0</v>
      </c>
      <c r="AE15" s="94"/>
      <c r="AF15" s="94"/>
      <c r="AG15" s="98">
        <f t="shared" si="6"/>
        <v>561</v>
      </c>
      <c r="AH15" s="96">
        <v>24</v>
      </c>
      <c r="AI15" s="94"/>
      <c r="AJ15" s="94"/>
      <c r="AK15" s="98">
        <f t="shared" si="7"/>
        <v>445</v>
      </c>
      <c r="AL15" s="96"/>
      <c r="AM15" s="94"/>
      <c r="AN15" s="94"/>
      <c r="AO15" s="98">
        <f t="shared" si="8"/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32" t="s">
        <v>201</v>
      </c>
      <c r="C16" s="118" t="s">
        <v>202</v>
      </c>
      <c r="D16" s="118" t="s">
        <v>102</v>
      </c>
      <c r="E16" s="133">
        <v>106</v>
      </c>
      <c r="F16" s="96">
        <v>86</v>
      </c>
      <c r="G16" s="94"/>
      <c r="H16" s="94"/>
      <c r="I16" s="98">
        <f t="shared" si="0"/>
        <v>593</v>
      </c>
      <c r="J16" s="96">
        <v>106</v>
      </c>
      <c r="K16" s="94"/>
      <c r="L16" s="94"/>
      <c r="M16" s="98">
        <f t="shared" si="1"/>
        <v>629</v>
      </c>
      <c r="N16" s="96">
        <v>42</v>
      </c>
      <c r="O16" s="94"/>
      <c r="P16" s="94"/>
      <c r="Q16" s="98">
        <f t="shared" si="2"/>
        <v>459</v>
      </c>
      <c r="R16" s="96">
        <v>28</v>
      </c>
      <c r="S16" s="94"/>
      <c r="T16" s="94"/>
      <c r="U16" s="98">
        <f t="shared" si="3"/>
        <v>449</v>
      </c>
      <c r="V16" s="96">
        <v>106</v>
      </c>
      <c r="W16" s="94"/>
      <c r="X16" s="94"/>
      <c r="Y16" s="98">
        <f t="shared" si="4"/>
        <v>601</v>
      </c>
      <c r="Z16" s="96"/>
      <c r="AA16" s="94"/>
      <c r="AB16" s="94"/>
      <c r="AC16" s="98">
        <f t="shared" si="5"/>
      </c>
      <c r="AD16" s="96">
        <v>106</v>
      </c>
      <c r="AE16" s="94"/>
      <c r="AF16" s="94"/>
      <c r="AG16" s="98">
        <f t="shared" si="6"/>
        <v>667</v>
      </c>
      <c r="AH16" s="96">
        <v>84</v>
      </c>
      <c r="AI16" s="94"/>
      <c r="AJ16" s="94"/>
      <c r="AK16" s="98">
        <f t="shared" si="7"/>
        <v>529</v>
      </c>
      <c r="AL16" s="96"/>
      <c r="AM16" s="94"/>
      <c r="AN16" s="94"/>
      <c r="AO16" s="98">
        <f t="shared" si="8"/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32" t="s">
        <v>203</v>
      </c>
      <c r="C17" s="118" t="s">
        <v>204</v>
      </c>
      <c r="D17" s="118" t="s">
        <v>205</v>
      </c>
      <c r="E17" s="133">
        <v>74</v>
      </c>
      <c r="F17" s="96">
        <v>74</v>
      </c>
      <c r="G17" s="94"/>
      <c r="H17" s="94"/>
      <c r="I17" s="98">
        <f t="shared" si="0"/>
        <v>667</v>
      </c>
      <c r="J17" s="96">
        <v>74</v>
      </c>
      <c r="K17" s="94"/>
      <c r="L17" s="94"/>
      <c r="M17" s="98">
        <f t="shared" si="1"/>
        <v>703</v>
      </c>
      <c r="N17" s="96">
        <v>74</v>
      </c>
      <c r="O17" s="94"/>
      <c r="P17" s="94"/>
      <c r="Q17" s="98">
        <f t="shared" si="2"/>
        <v>533</v>
      </c>
      <c r="R17" s="96">
        <v>74</v>
      </c>
      <c r="S17" s="94"/>
      <c r="T17" s="94"/>
      <c r="U17" s="98">
        <f t="shared" si="3"/>
        <v>523</v>
      </c>
      <c r="V17" s="96">
        <v>74</v>
      </c>
      <c r="W17" s="94"/>
      <c r="X17" s="94"/>
      <c r="Y17" s="98">
        <f t="shared" si="4"/>
        <v>675</v>
      </c>
      <c r="Z17" s="96"/>
      <c r="AA17" s="94"/>
      <c r="AB17" s="94"/>
      <c r="AC17" s="98">
        <f t="shared" si="5"/>
      </c>
      <c r="AD17" s="96">
        <v>74</v>
      </c>
      <c r="AE17" s="94"/>
      <c r="AF17" s="94"/>
      <c r="AG17" s="98">
        <f t="shared" si="6"/>
        <v>741</v>
      </c>
      <c r="AH17" s="96">
        <v>74</v>
      </c>
      <c r="AI17" s="94"/>
      <c r="AJ17" s="94"/>
      <c r="AK17" s="98">
        <f t="shared" si="7"/>
        <v>603</v>
      </c>
      <c r="AL17" s="96"/>
      <c r="AM17" s="94"/>
      <c r="AN17" s="94"/>
      <c r="AO17" s="98">
        <f t="shared" si="8"/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32" t="s">
        <v>206</v>
      </c>
      <c r="C18" s="118" t="s">
        <v>207</v>
      </c>
      <c r="D18" s="118" t="s">
        <v>129</v>
      </c>
      <c r="E18" s="133">
        <v>69</v>
      </c>
      <c r="F18" s="96">
        <v>69</v>
      </c>
      <c r="G18" s="94"/>
      <c r="H18" s="94"/>
      <c r="I18" s="98">
        <f t="shared" si="0"/>
        <v>736</v>
      </c>
      <c r="J18" s="96">
        <v>66</v>
      </c>
      <c r="K18" s="94"/>
      <c r="L18" s="94"/>
      <c r="M18" s="98">
        <f t="shared" si="1"/>
        <v>769</v>
      </c>
      <c r="N18" s="96">
        <v>66</v>
      </c>
      <c r="O18" s="94"/>
      <c r="P18" s="94"/>
      <c r="Q18" s="98">
        <f t="shared" si="2"/>
        <v>599</v>
      </c>
      <c r="R18" s="96">
        <v>69</v>
      </c>
      <c r="S18" s="94"/>
      <c r="T18" s="94"/>
      <c r="U18" s="98">
        <f t="shared" si="3"/>
        <v>592</v>
      </c>
      <c r="V18" s="96">
        <v>66</v>
      </c>
      <c r="W18" s="94"/>
      <c r="X18" s="94"/>
      <c r="Y18" s="98">
        <f t="shared" si="4"/>
        <v>741</v>
      </c>
      <c r="Z18" s="96"/>
      <c r="AA18" s="94"/>
      <c r="AB18" s="94"/>
      <c r="AC18" s="98">
        <f t="shared" si="5"/>
      </c>
      <c r="AD18" s="96">
        <v>69</v>
      </c>
      <c r="AE18" s="94"/>
      <c r="AF18" s="94"/>
      <c r="AG18" s="98">
        <f t="shared" si="6"/>
        <v>810</v>
      </c>
      <c r="AH18" s="96">
        <v>69</v>
      </c>
      <c r="AI18" s="94"/>
      <c r="AJ18" s="94"/>
      <c r="AK18" s="98">
        <f t="shared" si="7"/>
        <v>672</v>
      </c>
      <c r="AL18" s="96"/>
      <c r="AM18" s="94"/>
      <c r="AN18" s="94"/>
      <c r="AO18" s="98">
        <f t="shared" si="8"/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32" t="s">
        <v>211</v>
      </c>
      <c r="C19" s="118" t="s">
        <v>209</v>
      </c>
      <c r="D19" s="118" t="s">
        <v>210</v>
      </c>
      <c r="E19" s="133">
        <v>89</v>
      </c>
      <c r="F19" s="96">
        <v>36</v>
      </c>
      <c r="G19" s="94"/>
      <c r="H19" s="94"/>
      <c r="I19" s="98">
        <f t="shared" si="0"/>
        <v>772</v>
      </c>
      <c r="J19" s="96">
        <v>89</v>
      </c>
      <c r="K19" s="94"/>
      <c r="L19" s="94"/>
      <c r="M19" s="98">
        <f t="shared" si="1"/>
        <v>858</v>
      </c>
      <c r="N19" s="96">
        <v>36</v>
      </c>
      <c r="O19" s="94"/>
      <c r="P19" s="94"/>
      <c r="Q19" s="98">
        <f t="shared" si="2"/>
        <v>635</v>
      </c>
      <c r="R19" s="96">
        <v>30</v>
      </c>
      <c r="S19" s="94"/>
      <c r="T19" s="94"/>
      <c r="U19" s="98">
        <f t="shared" si="3"/>
        <v>622</v>
      </c>
      <c r="V19" s="96">
        <v>36</v>
      </c>
      <c r="W19" s="94"/>
      <c r="X19" s="94"/>
      <c r="Y19" s="98">
        <f t="shared" si="4"/>
        <v>777</v>
      </c>
      <c r="Z19" s="96"/>
      <c r="AA19" s="94"/>
      <c r="AB19" s="94"/>
      <c r="AC19" s="98">
        <f t="shared" si="5"/>
      </c>
      <c r="AD19" s="96">
        <v>36</v>
      </c>
      <c r="AE19" s="94"/>
      <c r="AF19" s="94"/>
      <c r="AG19" s="98">
        <f t="shared" si="6"/>
        <v>846</v>
      </c>
      <c r="AH19" s="96">
        <v>33</v>
      </c>
      <c r="AI19" s="94"/>
      <c r="AJ19" s="94"/>
      <c r="AK19" s="98">
        <f t="shared" si="7"/>
        <v>705</v>
      </c>
      <c r="AL19" s="96"/>
      <c r="AM19" s="94"/>
      <c r="AN19" s="94"/>
      <c r="AO19" s="98">
        <f t="shared" si="8"/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32" t="s">
        <v>208</v>
      </c>
      <c r="C20" s="118" t="s">
        <v>214</v>
      </c>
      <c r="D20" s="118" t="s">
        <v>215</v>
      </c>
      <c r="E20" s="133">
        <v>28</v>
      </c>
      <c r="F20" s="96">
        <v>27</v>
      </c>
      <c r="G20" s="94"/>
      <c r="H20" s="94"/>
      <c r="I20" s="98">
        <f t="shared" si="0"/>
        <v>799</v>
      </c>
      <c r="J20" s="96">
        <v>28</v>
      </c>
      <c r="K20" s="94"/>
      <c r="L20" s="94"/>
      <c r="M20" s="98">
        <f t="shared" si="1"/>
        <v>886</v>
      </c>
      <c r="N20" s="96">
        <v>22</v>
      </c>
      <c r="O20" s="94"/>
      <c r="P20" s="94"/>
      <c r="Q20" s="98">
        <f t="shared" si="2"/>
        <v>657</v>
      </c>
      <c r="R20" s="96">
        <v>22</v>
      </c>
      <c r="S20" s="94"/>
      <c r="T20" s="94"/>
      <c r="U20" s="98">
        <f t="shared" si="3"/>
        <v>644</v>
      </c>
      <c r="V20" s="96">
        <v>27</v>
      </c>
      <c r="W20" s="94"/>
      <c r="X20" s="94"/>
      <c r="Y20" s="98">
        <f t="shared" si="4"/>
        <v>804</v>
      </c>
      <c r="Z20" s="96"/>
      <c r="AA20" s="94"/>
      <c r="AB20" s="94"/>
      <c r="AC20" s="98">
        <f t="shared" si="5"/>
      </c>
      <c r="AD20" s="96">
        <v>28</v>
      </c>
      <c r="AE20" s="94"/>
      <c r="AF20" s="94"/>
      <c r="AG20" s="98">
        <f t="shared" si="6"/>
        <v>874</v>
      </c>
      <c r="AH20" s="96">
        <v>23</v>
      </c>
      <c r="AI20" s="94"/>
      <c r="AJ20" s="94"/>
      <c r="AK20" s="98">
        <f t="shared" si="7"/>
        <v>728</v>
      </c>
      <c r="AL20" s="96"/>
      <c r="AM20" s="94"/>
      <c r="AN20" s="94"/>
      <c r="AO20" s="98">
        <f t="shared" si="8"/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32" t="s">
        <v>213</v>
      </c>
      <c r="C21" s="118" t="s">
        <v>212</v>
      </c>
      <c r="D21" s="118" t="s">
        <v>134</v>
      </c>
      <c r="E21" s="133">
        <v>19</v>
      </c>
      <c r="F21" s="96">
        <v>17</v>
      </c>
      <c r="G21" s="94"/>
      <c r="H21" s="94"/>
      <c r="I21" s="98">
        <f t="shared" si="0"/>
        <v>816</v>
      </c>
      <c r="J21" s="96">
        <v>19</v>
      </c>
      <c r="K21" s="94"/>
      <c r="L21" s="94"/>
      <c r="M21" s="98">
        <f t="shared" si="1"/>
        <v>905</v>
      </c>
      <c r="N21" s="96">
        <v>17</v>
      </c>
      <c r="O21" s="94"/>
      <c r="P21" s="94"/>
      <c r="Q21" s="98">
        <f t="shared" si="2"/>
        <v>674</v>
      </c>
      <c r="R21" s="96">
        <v>17</v>
      </c>
      <c r="S21" s="94"/>
      <c r="T21" s="94"/>
      <c r="U21" s="98">
        <f t="shared" si="3"/>
        <v>661</v>
      </c>
      <c r="V21" s="96">
        <v>19</v>
      </c>
      <c r="W21" s="94"/>
      <c r="X21" s="94"/>
      <c r="Y21" s="98">
        <f t="shared" si="4"/>
        <v>823</v>
      </c>
      <c r="Z21" s="96"/>
      <c r="AA21" s="94"/>
      <c r="AB21" s="94"/>
      <c r="AC21" s="98">
        <f t="shared" si="5"/>
      </c>
      <c r="AD21" s="96">
        <v>19</v>
      </c>
      <c r="AE21" s="94"/>
      <c r="AF21" s="94"/>
      <c r="AG21" s="98">
        <f t="shared" si="6"/>
        <v>893</v>
      </c>
      <c r="AH21" s="96">
        <v>17</v>
      </c>
      <c r="AI21" s="94"/>
      <c r="AJ21" s="94"/>
      <c r="AK21" s="98">
        <f t="shared" si="7"/>
        <v>745</v>
      </c>
      <c r="AL21" s="96"/>
      <c r="AM21" s="94"/>
      <c r="AN21" s="94"/>
      <c r="AO21" s="98">
        <f t="shared" si="8"/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32" t="s">
        <v>216</v>
      </c>
      <c r="C22" s="118" t="s">
        <v>217</v>
      </c>
      <c r="D22" s="118" t="s">
        <v>131</v>
      </c>
      <c r="E22" s="133">
        <v>29</v>
      </c>
      <c r="F22" s="96">
        <v>29</v>
      </c>
      <c r="G22" s="94"/>
      <c r="H22" s="94"/>
      <c r="I22" s="98">
        <f t="shared" si="0"/>
        <v>845</v>
      </c>
      <c r="J22" s="96">
        <v>29</v>
      </c>
      <c r="K22" s="94"/>
      <c r="L22" s="94"/>
      <c r="M22" s="98">
        <f t="shared" si="1"/>
        <v>934</v>
      </c>
      <c r="N22" s="96">
        <v>23</v>
      </c>
      <c r="O22" s="94"/>
      <c r="P22" s="94"/>
      <c r="Q22" s="98">
        <f t="shared" si="2"/>
        <v>697</v>
      </c>
      <c r="R22" s="96">
        <v>29</v>
      </c>
      <c r="S22" s="94"/>
      <c r="T22" s="94"/>
      <c r="U22" s="98">
        <f t="shared" si="3"/>
        <v>690</v>
      </c>
      <c r="V22" s="96">
        <v>29</v>
      </c>
      <c r="W22" s="94"/>
      <c r="X22" s="94"/>
      <c r="Y22" s="98">
        <f t="shared" si="4"/>
        <v>852</v>
      </c>
      <c r="Z22" s="96"/>
      <c r="AA22" s="94"/>
      <c r="AB22" s="94"/>
      <c r="AC22" s="98">
        <f t="shared" si="5"/>
      </c>
      <c r="AD22" s="96">
        <v>21</v>
      </c>
      <c r="AE22" s="94"/>
      <c r="AF22" s="94"/>
      <c r="AG22" s="98">
        <f t="shared" si="6"/>
        <v>914</v>
      </c>
      <c r="AH22" s="96">
        <v>29</v>
      </c>
      <c r="AI22" s="94"/>
      <c r="AJ22" s="94"/>
      <c r="AK22" s="98">
        <f t="shared" si="7"/>
        <v>774</v>
      </c>
      <c r="AL22" s="96"/>
      <c r="AM22" s="94"/>
      <c r="AN22" s="94"/>
      <c r="AO22" s="98">
        <f t="shared" si="8"/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32" t="s">
        <v>218</v>
      </c>
      <c r="C23" s="118" t="s">
        <v>219</v>
      </c>
      <c r="D23" s="118" t="s">
        <v>220</v>
      </c>
      <c r="E23" s="133">
        <v>32</v>
      </c>
      <c r="F23" s="96">
        <v>32</v>
      </c>
      <c r="G23" s="94"/>
      <c r="H23" s="94"/>
      <c r="I23" s="98">
        <f t="shared" si="0"/>
        <v>877</v>
      </c>
      <c r="J23" s="96">
        <v>32</v>
      </c>
      <c r="K23" s="94"/>
      <c r="L23" s="94"/>
      <c r="M23" s="98">
        <f t="shared" si="1"/>
        <v>966</v>
      </c>
      <c r="N23" s="96">
        <v>32</v>
      </c>
      <c r="O23" s="94"/>
      <c r="P23" s="94"/>
      <c r="Q23" s="98">
        <f t="shared" si="2"/>
        <v>729</v>
      </c>
      <c r="R23" s="96">
        <v>32</v>
      </c>
      <c r="S23" s="94"/>
      <c r="T23" s="94"/>
      <c r="U23" s="98">
        <f t="shared" si="3"/>
        <v>722</v>
      </c>
      <c r="V23" s="96">
        <v>32</v>
      </c>
      <c r="W23" s="94"/>
      <c r="X23" s="94"/>
      <c r="Y23" s="98">
        <f t="shared" si="4"/>
        <v>884</v>
      </c>
      <c r="Z23" s="96"/>
      <c r="AA23" s="94"/>
      <c r="AB23" s="94"/>
      <c r="AC23" s="98">
        <f t="shared" si="5"/>
      </c>
      <c r="AD23" s="96">
        <v>32</v>
      </c>
      <c r="AE23" s="94"/>
      <c r="AF23" s="94"/>
      <c r="AG23" s="98">
        <f t="shared" si="6"/>
        <v>946</v>
      </c>
      <c r="AH23" s="96">
        <v>32</v>
      </c>
      <c r="AI23" s="94"/>
      <c r="AJ23" s="94"/>
      <c r="AK23" s="98">
        <f t="shared" si="7"/>
        <v>806</v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32"/>
      <c r="C24" s="118"/>
      <c r="D24" s="118"/>
      <c r="E24" s="133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32"/>
      <c r="C25" s="118"/>
      <c r="D25" s="118"/>
      <c r="E25" s="133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11"/>
      <c r="C26" s="112"/>
      <c r="D26" s="112"/>
      <c r="E26" s="113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11"/>
      <c r="C27" s="112"/>
      <c r="D27" s="112"/>
      <c r="E27" s="113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11"/>
      <c r="C28" s="112"/>
      <c r="D28" s="112"/>
      <c r="E28" s="113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11"/>
      <c r="C29" s="112"/>
      <c r="D29" s="112"/>
      <c r="E29" s="113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14"/>
      <c r="C30" s="115"/>
      <c r="D30" s="115"/>
      <c r="E30" s="116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184">
        <f>SUM(E6:E30)</f>
        <v>1057</v>
      </c>
      <c r="F31" s="201" t="s">
        <v>92</v>
      </c>
      <c r="G31" s="202"/>
      <c r="H31" s="19">
        <f>IF(COUNTA(H6:H30)&gt;5,(COUNTA(H6:H30)-5)*5,0)</f>
        <v>0</v>
      </c>
      <c r="I31" s="25">
        <f>IF(ISBLANK(H31),MAX(I6:I30),MAX(I6:I30)-H31)</f>
        <v>877</v>
      </c>
      <c r="J31" s="201" t="s">
        <v>92</v>
      </c>
      <c r="K31" s="202"/>
      <c r="L31" s="19">
        <f>IF(COUNTA(L6:L30)&gt;5,(COUNTA(L6:L30)-5)*5,0)</f>
        <v>0</v>
      </c>
      <c r="M31" s="25">
        <f>IF(ISBLANK(L31),MAX(M6:M30),MAX(M6:M30)-L31)</f>
        <v>966</v>
      </c>
      <c r="N31" s="201" t="s">
        <v>92</v>
      </c>
      <c r="O31" s="202"/>
      <c r="P31" s="19">
        <f>IF(COUNTA(P6:P30)&gt;5,(COUNTA(P6:P30)-5)*5,0)</f>
        <v>0</v>
      </c>
      <c r="Q31" s="25">
        <f>IF(ISBLANK(P31),MAX(Q6:Q30),MAX(Q6:Q30)-P31)</f>
        <v>729</v>
      </c>
      <c r="R31" s="201" t="s">
        <v>92</v>
      </c>
      <c r="S31" s="202"/>
      <c r="T31" s="19">
        <f>IF(COUNTA(T6:T30)&gt;5,(COUNTA(T6:T30)-5)*5,0)</f>
        <v>0</v>
      </c>
      <c r="U31" s="25">
        <f>IF(ISBLANK(T31),MAX(U6:U30),MAX(U6:U30)-T31)</f>
        <v>722</v>
      </c>
      <c r="V31" s="201" t="s">
        <v>92</v>
      </c>
      <c r="W31" s="202"/>
      <c r="X31" s="19">
        <f>IF(COUNTA(X6:X30)&gt;5,(COUNTA(X6:X30)-5)*5,0)</f>
        <v>0</v>
      </c>
      <c r="Y31" s="25">
        <f>IF(ISBLANK(X31),MAX(Y6:Y30),MAX(Y6:Y30)-X31)</f>
        <v>884</v>
      </c>
      <c r="Z31" s="201" t="s">
        <v>92</v>
      </c>
      <c r="AA31" s="202"/>
      <c r="AB31" s="19">
        <f>IF(COUNTA(AB6:AB30)&gt;5,(COUNTA(AB6:AB30)-5)*5,0)</f>
        <v>0</v>
      </c>
      <c r="AC31" s="25">
        <f>IF(ISBLANK(AB31),MAX(AC6:AC30),MAX(AC6:AC30)-AB31)</f>
        <v>0</v>
      </c>
      <c r="AD31" s="201" t="s">
        <v>92</v>
      </c>
      <c r="AE31" s="202"/>
      <c r="AF31" s="19">
        <f>IF(COUNTA(AF6:AF30)&gt;5,(COUNTA(AF6:AF30)-5)*5,0)</f>
        <v>0</v>
      </c>
      <c r="AG31" s="25">
        <f>IF(ISBLANK(AF31),MAX(AG6:AG30),MAX(AG6:AG30)-AF31)</f>
        <v>946</v>
      </c>
      <c r="AH31" s="201" t="s">
        <v>92</v>
      </c>
      <c r="AI31" s="202"/>
      <c r="AJ31" s="19">
        <f>IF(COUNTA(AJ6:AJ30)&gt;5,(COUNTA(AJ6:AJ30)-5)*5,0)</f>
        <v>0</v>
      </c>
      <c r="AK31" s="25">
        <f>IF(ISBLANK(AJ31),MAX(AK6:AK30),MAX(AK6:AK30)-AJ31)</f>
        <v>806</v>
      </c>
      <c r="AL31" s="201" t="s">
        <v>92</v>
      </c>
      <c r="AM31" s="202"/>
      <c r="AN31" s="19">
        <f>IF(COUNTA(AN6:AN30)&gt;5,(COUNTA(AN6:AN30)-5)*5,0)</f>
        <v>0</v>
      </c>
      <c r="AO31" s="25">
        <f>IF(ISBLANK(AN31),MAX(AO6:AO30),MAX(AO6:AO30)-AN31)</f>
        <v>0</v>
      </c>
      <c r="AP31" s="201" t="s">
        <v>92</v>
      </c>
      <c r="AQ31" s="202"/>
      <c r="AR31" s="19">
        <f>IF(COUNTA(AR6:AR30)&gt;5,(COUNTA(AR6:AR30)-5)*5,0)</f>
        <v>0</v>
      </c>
      <c r="AS31" s="25">
        <f>IF(ISBLANK(AR31),MAX(AS6:AS30),MAX(AS6:AS30)-AR31)</f>
        <v>0</v>
      </c>
      <c r="AT31" s="201" t="s">
        <v>92</v>
      </c>
      <c r="AU31" s="202"/>
      <c r="AV31" s="19">
        <f>IF(COUNTA(AV6:AV30)&gt;5,(COUNTA(AV6:AV30)-5)*5,0)</f>
        <v>0</v>
      </c>
      <c r="AW31" s="25">
        <f>IF(ISBLANK(AV31),MAX(AW6:AW30),MAX(AW6:AW30)-AV31)</f>
        <v>0</v>
      </c>
      <c r="AX31" s="201" t="s">
        <v>92</v>
      </c>
      <c r="AY31" s="202"/>
      <c r="AZ31" s="19">
        <f>IF(COUNTA(AZ6:AZ30)&gt;5,(COUNTA(AZ6:AZ30)-5)*5,0)</f>
        <v>0</v>
      </c>
      <c r="BA31" s="25">
        <f>IF(ISBLANK(AZ31),MAX(BA6:BA30),MAX(BA6:BA30)-AZ31)</f>
        <v>0</v>
      </c>
      <c r="BB31" s="201" t="s">
        <v>92</v>
      </c>
      <c r="BC31" s="202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8" t="s">
        <v>95</v>
      </c>
      <c r="H32" s="199"/>
      <c r="I32" s="38">
        <f>IF(P2ST01="Paire",ROUND(HandiP01/100*P2CUM,0),IF(P2ST01="J 1",ROUND(HandiJ1P01/100*P2CUM,0),ROUND(HandiJ2P01/100*P2CUM,0)))</f>
        <v>71</v>
      </c>
      <c r="K32" s="198" t="s">
        <v>95</v>
      </c>
      <c r="L32" s="199"/>
      <c r="M32" s="38">
        <f>IF(P2ST02="Paire",ROUND(HandiP02/100*P2CUM,0),IF(P2ST02="J 1",ROUND(HandiJ1P02/100*P2CUM,0),ROUND(HandiJ2P02/100*P2CUM,0)))</f>
        <v>55</v>
      </c>
      <c r="O32" s="198" t="s">
        <v>95</v>
      </c>
      <c r="P32" s="199"/>
      <c r="Q32" s="38">
        <f>IF(P2ST03="Paire",ROUND(HandiP03/100*P2CUM,0),IF(P2ST03="J 1",ROUND(HandiJ1P03/100*P2CUM,0),ROUND(HandiJ2P03/100*P2CUM,0)))</f>
        <v>151</v>
      </c>
      <c r="S32" s="198" t="s">
        <v>95</v>
      </c>
      <c r="T32" s="199"/>
      <c r="U32" s="38">
        <f>IF(P2ST04="Paire",ROUND(HandiP04/100*P2CUM,0),IF(P2ST04="J 1",ROUND(HandiJ1P04/100*P2CUM,0),ROUND(HandiJ2P04/100*P2CUM,0)))</f>
        <v>135</v>
      </c>
      <c r="W32" s="198" t="s">
        <v>95</v>
      </c>
      <c r="X32" s="199"/>
      <c r="Y32" s="38">
        <f>IF(P2ST05="Paire",ROUND(HandiP05/100*P2CUM,0),IF(P2ST05="J 1",ROUND(HandiJ1P05/100*P2CUM,0),ROUND(HandiJ2P05/100*P2CUM,0)))</f>
        <v>135</v>
      </c>
      <c r="AA32" s="198" t="s">
        <v>95</v>
      </c>
      <c r="AB32" s="199"/>
      <c r="AC32" s="38">
        <f>IF(P2ST06="Paire",ROUND(HandiP06/100*P2CUM,0),IF(P2ST06="J 1",ROUND(HandiJ1P06/100*P2CUM,0),ROUND(HandiJ2P06/100*P2CUM,0)))</f>
        <v>164</v>
      </c>
      <c r="AE32" s="198" t="s">
        <v>95</v>
      </c>
      <c r="AF32" s="199"/>
      <c r="AG32" s="38">
        <f>IF(P2ST07="Paire",ROUND(HandiP07/100*P2CUM,0),IF(P2ST07="J 1",ROUND(HandiJ1P07/100*P2CUM,0),ROUND(HandiJ2P07/100*P2CUM,0)))</f>
        <v>36</v>
      </c>
      <c r="AI32" s="198" t="s">
        <v>95</v>
      </c>
      <c r="AJ32" s="199"/>
      <c r="AK32" s="38">
        <f>IF(P2ST08="Paire",ROUND(HandiP08/100*P2CUM,0),IF(P2ST08="J 1",ROUND(HandiJ1P08/100*P2CUM,0),ROUND(HandiJ2P08/100*P2CUM,0)))</f>
        <v>139</v>
      </c>
      <c r="AM32" s="198" t="s">
        <v>95</v>
      </c>
      <c r="AN32" s="199"/>
      <c r="AO32" s="38">
        <f>IF(P2ST09="Paire",ROUND(HandiP09/100*P2CUM,0),IF(P2ST09="J 1",ROUND(HandiJ1P09/100*P2CUM,0),ROUND(HandiJ2P09/100*P2CUM,0)))</f>
        <v>174</v>
      </c>
      <c r="AQ32" s="198" t="s">
        <v>95</v>
      </c>
      <c r="AR32" s="199"/>
      <c r="AS32" s="38">
        <f>IF(P2ST10="Paire",ROUND(HandiP10/100*P2CUM,0),IF(P2ST10="J 1",ROUND(HandiJ1P10/100*P2CUM,0),ROUND(HandiJ2P10/100*P2CUM,0)))</f>
        <v>174</v>
      </c>
      <c r="AU32" s="198" t="s">
        <v>95</v>
      </c>
      <c r="AV32" s="199"/>
      <c r="AW32" s="38">
        <f>IF(P2ST11="Paire",ROUND(HandiP11/100*P2CUM,0),IF(P2ST11="J 1",ROUND(HandiJ1P11/100*P2CUM,0),ROUND(HandiJ2P11/100*P2CUM,0)))</f>
        <v>174</v>
      </c>
      <c r="AY32" s="198" t="s">
        <v>95</v>
      </c>
      <c r="AZ32" s="199"/>
      <c r="BA32" s="38">
        <f>IF(P2ST12="Paire",ROUND(HandiP12/100*P2CUM,0),IF(P2ST12="J 1",ROUND(HandiJ1P12/100*P2CUM,0),ROUND(HandiJ2P12/100*P2CUM,0)))</f>
        <v>174</v>
      </c>
      <c r="BC32" s="198" t="s">
        <v>95</v>
      </c>
      <c r="BD32" s="199"/>
      <c r="BE32" s="38">
        <f>IF(P2ST13="Paire",ROUND(HandiP13/100*P2CUM,0),IF(P2ST13="J 1",ROUND(HandiJ1P13/100*P2CUM,0),ROUND(HandiJ2P13/100*P2CUM,0)))</f>
        <v>174</v>
      </c>
      <c r="BG32" s="38"/>
    </row>
    <row r="33" spans="1:59" ht="14.25" customHeight="1">
      <c r="A33" s="38"/>
      <c r="B33" s="38"/>
      <c r="C33" s="39"/>
      <c r="D33" s="39"/>
      <c r="E33" s="38"/>
      <c r="G33" s="200" t="s">
        <v>17</v>
      </c>
      <c r="H33" s="199"/>
      <c r="I33" s="38">
        <f>T01CUM2+I32</f>
        <v>948</v>
      </c>
      <c r="K33" s="200" t="s">
        <v>17</v>
      </c>
      <c r="L33" s="199"/>
      <c r="M33" s="38">
        <f>T02CUM2+M32</f>
        <v>1021</v>
      </c>
      <c r="O33" s="200" t="s">
        <v>17</v>
      </c>
      <c r="P33" s="199"/>
      <c r="Q33" s="38">
        <f>T03CUM2+Q32</f>
        <v>880</v>
      </c>
      <c r="S33" s="200" t="s">
        <v>17</v>
      </c>
      <c r="T33" s="199"/>
      <c r="U33" s="38">
        <f>T04CUM2+U32</f>
        <v>857</v>
      </c>
      <c r="W33" s="200" t="s">
        <v>17</v>
      </c>
      <c r="X33" s="199"/>
      <c r="Y33" s="38">
        <f>T05CUM2+Y32</f>
        <v>1019</v>
      </c>
      <c r="AA33" s="200" t="s">
        <v>17</v>
      </c>
      <c r="AB33" s="199"/>
      <c r="AC33" s="38">
        <f>T06CUM2+AC32</f>
        <v>164</v>
      </c>
      <c r="AE33" s="200" t="s">
        <v>17</v>
      </c>
      <c r="AF33" s="199"/>
      <c r="AG33" s="38">
        <f>T07CUM2+AG32</f>
        <v>982</v>
      </c>
      <c r="AI33" s="200" t="s">
        <v>17</v>
      </c>
      <c r="AJ33" s="199"/>
      <c r="AK33" s="38">
        <f>T08CUM2+AK32</f>
        <v>945</v>
      </c>
      <c r="AM33" s="200" t="s">
        <v>17</v>
      </c>
      <c r="AN33" s="199"/>
      <c r="AO33" s="38">
        <f>T09CUM2+AO32</f>
        <v>174</v>
      </c>
      <c r="AQ33" s="200" t="s">
        <v>17</v>
      </c>
      <c r="AR33" s="199"/>
      <c r="AS33" s="38">
        <f>T10CUM2+AS32</f>
        <v>174</v>
      </c>
      <c r="AU33" s="200" t="s">
        <v>17</v>
      </c>
      <c r="AV33" s="199"/>
      <c r="AW33" s="38">
        <f>T11CUM2+AW32</f>
        <v>174</v>
      </c>
      <c r="AY33" s="200" t="s">
        <v>17</v>
      </c>
      <c r="AZ33" s="199"/>
      <c r="BA33" s="38">
        <f>T12CUM2+BA32</f>
        <v>174</v>
      </c>
      <c r="BC33" s="200" t="s">
        <v>17</v>
      </c>
      <c r="BD33" s="199"/>
      <c r="BE33" s="38">
        <f>T13CUM2+BE32</f>
        <v>174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93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35</v>
      </c>
      <c r="B36" s="70"/>
    </row>
    <row r="37" spans="1:2" ht="12.75">
      <c r="A37" s="70" t="s">
        <v>94</v>
      </c>
      <c r="B37" s="70"/>
    </row>
  </sheetData>
  <sheetProtection/>
  <mergeCells count="52">
    <mergeCell ref="AD4:AG4"/>
    <mergeCell ref="AH4:AK4"/>
    <mergeCell ref="BB4:BE4"/>
    <mergeCell ref="AL4:AO4"/>
    <mergeCell ref="AP4:AS4"/>
    <mergeCell ref="AT4:AW4"/>
    <mergeCell ref="AX4:BA4"/>
    <mergeCell ref="F4:I4"/>
    <mergeCell ref="J4:M4"/>
    <mergeCell ref="N4:Q4"/>
    <mergeCell ref="R4:U4"/>
    <mergeCell ref="V4:Y4"/>
    <mergeCell ref="Z4:AC4"/>
    <mergeCell ref="F31:G31"/>
    <mergeCell ref="J31:K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C33:BD33"/>
    <mergeCell ref="AE33:AF33"/>
    <mergeCell ref="AI33:AJ33"/>
    <mergeCell ref="AM33:AN33"/>
    <mergeCell ref="AQ33:AR33"/>
    <mergeCell ref="AU33:AV33"/>
    <mergeCell ref="AY33:AZ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5.7109375" style="13" customWidth="1"/>
    <col min="3" max="3" width="12.57421875" style="126" customWidth="1"/>
    <col min="4" max="4" width="13.28125" style="0" customWidth="1"/>
    <col min="5" max="5" width="6.140625" style="13" customWidth="1"/>
    <col min="6" max="6" width="6.140625" style="0" customWidth="1"/>
    <col min="7" max="7" width="5.7109375" style="13" customWidth="1"/>
    <col min="8" max="8" width="3.7109375" style="19" customWidth="1"/>
    <col min="9" max="10" width="2.7109375" style="19" customWidth="1"/>
    <col min="11" max="11" width="5.57421875" style="19" customWidth="1"/>
    <col min="12" max="12" width="3.7109375" style="19" customWidth="1"/>
    <col min="13" max="14" width="2.7109375" style="19" customWidth="1"/>
    <col min="15" max="15" width="4.28125" style="19" customWidth="1"/>
    <col min="16" max="17" width="3.7109375" style="19" customWidth="1"/>
    <col min="18" max="18" width="2.7109375" style="19" customWidth="1"/>
    <col min="19" max="19" width="4.421875" style="19" customWidth="1"/>
    <col min="20" max="21" width="3.7109375" style="19" customWidth="1"/>
    <col min="22" max="22" width="2.7109375" style="19" customWidth="1"/>
    <col min="23" max="23" width="4.421875" style="19" customWidth="1"/>
    <col min="24" max="24" width="3.7109375" style="19" customWidth="1"/>
    <col min="25" max="26" width="2.7109375" style="19" customWidth="1"/>
    <col min="27" max="27" width="3.8515625" style="19" customWidth="1"/>
    <col min="28" max="28" width="3.7109375" style="19" customWidth="1"/>
    <col min="29" max="30" width="2.7109375" style="19" customWidth="1"/>
    <col min="31" max="31" width="4.421875" style="19" customWidth="1"/>
    <col min="32" max="33" width="3.7109375" style="19" customWidth="1"/>
    <col min="34" max="34" width="2.7109375" style="19" customWidth="1"/>
    <col min="35" max="35" width="4.7109375" style="19" customWidth="1"/>
    <col min="36" max="36" width="3.8515625" style="19" customWidth="1"/>
    <col min="37" max="37" width="3.7109375" style="19" customWidth="1"/>
    <col min="38" max="38" width="2.7109375" style="19" customWidth="1"/>
    <col min="39" max="39" width="4.8515625" style="19" customWidth="1"/>
    <col min="40" max="40" width="4.00390625" style="19" customWidth="1"/>
    <col min="41" max="42" width="2.7109375" style="19" customWidth="1"/>
    <col min="43" max="43" width="4.8515625" style="19" customWidth="1"/>
    <col min="44" max="44" width="3.7109375" style="19" customWidth="1"/>
    <col min="45" max="46" width="2.7109375" style="19" customWidth="1"/>
    <col min="47" max="47" width="3.8515625" style="19" customWidth="1"/>
    <col min="48" max="49" width="3.7109375" style="19" customWidth="1"/>
    <col min="50" max="50" width="2.7109375" style="19" customWidth="1"/>
    <col min="51" max="51" width="4.140625" style="19" customWidth="1"/>
    <col min="52" max="52" width="3.7109375" style="19" customWidth="1"/>
    <col min="53" max="54" width="2.7109375" style="19" customWidth="1"/>
    <col min="55" max="55" width="5.00390625" style="19" customWidth="1"/>
    <col min="56" max="56" width="3.7109375" style="19" customWidth="1"/>
    <col min="57" max="58" width="2.7109375" style="19" customWidth="1"/>
    <col min="59" max="59" width="4.421875" style="19" customWidth="1"/>
    <col min="60" max="60" width="2.7109375" style="19" customWidth="1"/>
    <col min="61" max="61" width="3.7109375" style="19" customWidth="1"/>
  </cols>
  <sheetData>
    <row r="1" spans="1:21" ht="18">
      <c r="A1" s="26" t="s">
        <v>221</v>
      </c>
      <c r="B1" s="26"/>
      <c r="C1" s="150"/>
      <c r="G1" s="18"/>
      <c r="M1" s="40"/>
      <c r="U1" s="40"/>
    </row>
    <row r="2" spans="1:21" ht="18">
      <c r="A2" s="26"/>
      <c r="B2" s="26"/>
      <c r="C2" s="150"/>
      <c r="G2" s="18"/>
      <c r="M2" s="40"/>
      <c r="U2" s="40"/>
    </row>
    <row r="3" spans="1:20" ht="12.75">
      <c r="A3" s="13">
        <v>34</v>
      </c>
      <c r="C3" s="126" t="s">
        <v>222</v>
      </c>
      <c r="D3" t="s">
        <v>223</v>
      </c>
      <c r="E3" s="13" t="s">
        <v>38</v>
      </c>
      <c r="F3" s="13" t="s">
        <v>224</v>
      </c>
      <c r="G3" s="13" t="s">
        <v>225</v>
      </c>
      <c r="H3" s="19" t="s">
        <v>226</v>
      </c>
      <c r="I3" s="19" t="s">
        <v>227</v>
      </c>
      <c r="J3" s="19" t="s">
        <v>228</v>
      </c>
      <c r="K3" s="19" t="s">
        <v>229</v>
      </c>
      <c r="L3" s="19" t="s">
        <v>230</v>
      </c>
      <c r="M3" s="19" t="s">
        <v>231</v>
      </c>
      <c r="N3" s="19" t="s">
        <v>232</v>
      </c>
      <c r="O3" s="19" t="s">
        <v>233</v>
      </c>
      <c r="P3" s="19" t="s">
        <v>234</v>
      </c>
      <c r="Q3" s="19" t="s">
        <v>235</v>
      </c>
      <c r="R3" s="19" t="s">
        <v>236</v>
      </c>
      <c r="S3" s="19" t="s">
        <v>237</v>
      </c>
      <c r="T3" s="19" t="s">
        <v>238</v>
      </c>
    </row>
    <row r="4" ht="13.5" thickBot="1"/>
    <row r="5" spans="1:61" ht="12.75">
      <c r="A5" s="212" t="s">
        <v>18</v>
      </c>
      <c r="B5" s="213"/>
      <c r="C5" s="140" t="s">
        <v>40</v>
      </c>
      <c r="D5" s="35" t="s">
        <v>19</v>
      </c>
      <c r="E5" s="35" t="s">
        <v>30</v>
      </c>
      <c r="F5" s="35" t="s">
        <v>20</v>
      </c>
      <c r="G5" s="28" t="s">
        <v>1</v>
      </c>
      <c r="H5" s="203">
        <v>1</v>
      </c>
      <c r="I5" s="204"/>
      <c r="J5" s="205"/>
      <c r="K5" s="206"/>
      <c r="L5" s="203">
        <v>2</v>
      </c>
      <c r="M5" s="204"/>
      <c r="N5" s="205"/>
      <c r="O5" s="206"/>
      <c r="P5" s="203">
        <v>3</v>
      </c>
      <c r="Q5" s="204"/>
      <c r="R5" s="205"/>
      <c r="S5" s="206"/>
      <c r="T5" s="203">
        <v>4</v>
      </c>
      <c r="U5" s="204"/>
      <c r="V5" s="205"/>
      <c r="W5" s="206"/>
      <c r="X5" s="203">
        <v>5</v>
      </c>
      <c r="Y5" s="204"/>
      <c r="Z5" s="205"/>
      <c r="AA5" s="206"/>
      <c r="AB5" s="203">
        <v>6</v>
      </c>
      <c r="AC5" s="204"/>
      <c r="AD5" s="205"/>
      <c r="AE5" s="206"/>
      <c r="AF5" s="203">
        <v>7</v>
      </c>
      <c r="AG5" s="204"/>
      <c r="AH5" s="205"/>
      <c r="AI5" s="206"/>
      <c r="AJ5" s="203">
        <v>8</v>
      </c>
      <c r="AK5" s="204"/>
      <c r="AL5" s="205"/>
      <c r="AM5" s="206"/>
      <c r="AN5" s="203">
        <v>9</v>
      </c>
      <c r="AO5" s="204"/>
      <c r="AP5" s="205"/>
      <c r="AQ5" s="206"/>
      <c r="AR5" s="203">
        <v>10</v>
      </c>
      <c r="AS5" s="204"/>
      <c r="AT5" s="205"/>
      <c r="AU5" s="206"/>
      <c r="AV5" s="203">
        <v>11</v>
      </c>
      <c r="AW5" s="204"/>
      <c r="AX5" s="205"/>
      <c r="AY5" s="206"/>
      <c r="AZ5" s="203">
        <v>12</v>
      </c>
      <c r="BA5" s="204"/>
      <c r="BB5" s="205"/>
      <c r="BC5" s="206"/>
      <c r="BD5" s="203">
        <v>13</v>
      </c>
      <c r="BE5" s="204"/>
      <c r="BF5" s="205"/>
      <c r="BG5" s="206"/>
      <c r="BH5"/>
      <c r="BI5"/>
    </row>
    <row r="6" spans="1:61" ht="13.5" thickBot="1">
      <c r="A6" s="211"/>
      <c r="B6" s="214"/>
      <c r="C6" s="141"/>
      <c r="D6" s="15"/>
      <c r="E6" s="14"/>
      <c r="F6" s="15"/>
      <c r="G6" s="30"/>
      <c r="H6" s="20" t="s">
        <v>16</v>
      </c>
      <c r="I6" s="21" t="s">
        <v>15</v>
      </c>
      <c r="J6" s="21" t="s">
        <v>29</v>
      </c>
      <c r="K6" s="22" t="s">
        <v>17</v>
      </c>
      <c r="L6" s="20" t="s">
        <v>16</v>
      </c>
      <c r="M6" s="21" t="s">
        <v>15</v>
      </c>
      <c r="N6" s="21" t="s">
        <v>29</v>
      </c>
      <c r="O6" s="22" t="s">
        <v>17</v>
      </c>
      <c r="P6" s="20" t="s">
        <v>16</v>
      </c>
      <c r="Q6" s="21" t="s">
        <v>15</v>
      </c>
      <c r="R6" s="21" t="s">
        <v>29</v>
      </c>
      <c r="S6" s="22" t="s">
        <v>17</v>
      </c>
      <c r="T6" s="20" t="s">
        <v>16</v>
      </c>
      <c r="U6" s="21" t="s">
        <v>15</v>
      </c>
      <c r="V6" s="21" t="s">
        <v>29</v>
      </c>
      <c r="W6" s="22" t="s">
        <v>17</v>
      </c>
      <c r="X6" s="20" t="s">
        <v>16</v>
      </c>
      <c r="Y6" s="21" t="s">
        <v>15</v>
      </c>
      <c r="Z6" s="21" t="s">
        <v>29</v>
      </c>
      <c r="AA6" s="22" t="s">
        <v>17</v>
      </c>
      <c r="AB6" s="20" t="s">
        <v>16</v>
      </c>
      <c r="AC6" s="21" t="s">
        <v>15</v>
      </c>
      <c r="AD6" s="21" t="s">
        <v>29</v>
      </c>
      <c r="AE6" s="22" t="s">
        <v>17</v>
      </c>
      <c r="AF6" s="20" t="s">
        <v>16</v>
      </c>
      <c r="AG6" s="21" t="s">
        <v>15</v>
      </c>
      <c r="AH6" s="21" t="s">
        <v>29</v>
      </c>
      <c r="AI6" s="22" t="s">
        <v>17</v>
      </c>
      <c r="AJ6" s="20" t="s">
        <v>16</v>
      </c>
      <c r="AK6" s="21" t="s">
        <v>15</v>
      </c>
      <c r="AL6" s="21" t="s">
        <v>29</v>
      </c>
      <c r="AM6" s="22" t="s">
        <v>17</v>
      </c>
      <c r="AN6" s="20" t="s">
        <v>16</v>
      </c>
      <c r="AO6" s="21" t="s">
        <v>15</v>
      </c>
      <c r="AP6" s="21" t="s">
        <v>29</v>
      </c>
      <c r="AQ6" s="22" t="s">
        <v>17</v>
      </c>
      <c r="AR6" s="20" t="s">
        <v>16</v>
      </c>
      <c r="AS6" s="21" t="s">
        <v>15</v>
      </c>
      <c r="AT6" s="21" t="s">
        <v>29</v>
      </c>
      <c r="AU6" s="22" t="s">
        <v>17</v>
      </c>
      <c r="AV6" s="20" t="s">
        <v>16</v>
      </c>
      <c r="AW6" s="21" t="s">
        <v>15</v>
      </c>
      <c r="AX6" s="21" t="s">
        <v>29</v>
      </c>
      <c r="AY6" s="22" t="s">
        <v>17</v>
      </c>
      <c r="AZ6" s="20" t="s">
        <v>16</v>
      </c>
      <c r="BA6" s="21" t="s">
        <v>15</v>
      </c>
      <c r="BB6" s="21" t="s">
        <v>29</v>
      </c>
      <c r="BC6" s="22" t="s">
        <v>17</v>
      </c>
      <c r="BD6" s="20" t="s">
        <v>16</v>
      </c>
      <c r="BE6" s="21" t="s">
        <v>15</v>
      </c>
      <c r="BF6" s="21" t="s">
        <v>29</v>
      </c>
      <c r="BG6" s="22" t="s">
        <v>17</v>
      </c>
      <c r="BH6"/>
      <c r="BI6"/>
    </row>
    <row r="7" spans="1:61" ht="12.75">
      <c r="A7" s="212">
        <v>1</v>
      </c>
      <c r="B7" s="71" t="s">
        <v>31</v>
      </c>
      <c r="C7" s="142"/>
      <c r="D7" s="134"/>
      <c r="E7" s="134"/>
      <c r="F7" s="36"/>
      <c r="G7" s="215">
        <f>SUM(F7:F8)</f>
        <v>0</v>
      </c>
      <c r="H7" s="101"/>
      <c r="I7" s="218"/>
      <c r="J7" s="218"/>
      <c r="K7" s="221">
        <f>IF(UPPER(I7)="X",H7+H8+10,H7+H8)</f>
        <v>0</v>
      </c>
      <c r="L7" s="101"/>
      <c r="M7" s="218"/>
      <c r="N7" s="218"/>
      <c r="O7" s="221">
        <f>IF(UPPER(M7)="X",L7+L8+10,L7+L8)</f>
        <v>0</v>
      </c>
      <c r="P7" s="101"/>
      <c r="Q7" s="218"/>
      <c r="R7" s="218"/>
      <c r="S7" s="221">
        <f>IF(UPPER(Q7)="X",P7+P8+10,P7+P8)</f>
        <v>0</v>
      </c>
      <c r="T7" s="101"/>
      <c r="U7" s="218"/>
      <c r="V7" s="218"/>
      <c r="W7" s="221">
        <f>IF(UPPER(U7)="X",T7+T8+10,T7+T8)</f>
        <v>0</v>
      </c>
      <c r="X7" s="101"/>
      <c r="Y7" s="218"/>
      <c r="Z7" s="218"/>
      <c r="AA7" s="221">
        <f>IF(UPPER(Y7)="X",X7+X8+10,X7+X8)</f>
        <v>0</v>
      </c>
      <c r="AB7" s="101"/>
      <c r="AC7" s="218"/>
      <c r="AD7" s="218"/>
      <c r="AE7" s="221">
        <f>IF(UPPER(AC7)="X",AB7+AB8+10,AB7+AB8)</f>
        <v>0</v>
      </c>
      <c r="AF7" s="101"/>
      <c r="AG7" s="218"/>
      <c r="AH7" s="218"/>
      <c r="AI7" s="221">
        <f>IF(UPPER(AG7)="X",AF7+AF8+10,AF7+AF8)</f>
        <v>0</v>
      </c>
      <c r="AJ7" s="101"/>
      <c r="AK7" s="218"/>
      <c r="AL7" s="218"/>
      <c r="AM7" s="221">
        <f>IF(UPPER(AK7)="X",AJ7+AJ8+10,AJ7+AJ8)</f>
        <v>0</v>
      </c>
      <c r="AN7" s="101"/>
      <c r="AO7" s="218"/>
      <c r="AP7" s="218"/>
      <c r="AQ7" s="221">
        <f>IF(UPPER(AO7)="X",AN7+AN8+10,AN7+AN8)</f>
        <v>0</v>
      </c>
      <c r="AR7" s="101"/>
      <c r="AS7" s="218"/>
      <c r="AT7" s="218"/>
      <c r="AU7" s="221">
        <f>IF(UPPER(AS7)="X",AR7+AR8+10,AR7+AR8)</f>
        <v>0</v>
      </c>
      <c r="AV7" s="101"/>
      <c r="AW7" s="218"/>
      <c r="AX7" s="218"/>
      <c r="AY7" s="221">
        <f>IF(UPPER(AW7)="X",AV7+AV8+10,AV7+AV8)</f>
        <v>0</v>
      </c>
      <c r="AZ7" s="101"/>
      <c r="BA7" s="218"/>
      <c r="BB7" s="218"/>
      <c r="BC7" s="221">
        <f>IF(UPPER(BA7)="X",AZ7+AZ8+10,AZ7+AZ8)</f>
        <v>0</v>
      </c>
      <c r="BD7" s="101"/>
      <c r="BE7" s="218"/>
      <c r="BF7" s="218"/>
      <c r="BG7" s="221">
        <f>IF(UPPER(BE7)="X",BD7+BD8+10,BD7+BD8)</f>
        <v>0</v>
      </c>
      <c r="BH7"/>
      <c r="BI7"/>
    </row>
    <row r="8" spans="1:61" ht="12.75">
      <c r="A8" s="208"/>
      <c r="B8" s="38" t="s">
        <v>38</v>
      </c>
      <c r="C8" s="143"/>
      <c r="D8" s="135"/>
      <c r="E8" s="135"/>
      <c r="F8" s="15"/>
      <c r="G8" s="216"/>
      <c r="H8" s="101"/>
      <c r="I8" s="219"/>
      <c r="J8" s="219"/>
      <c r="K8" s="222"/>
      <c r="L8" s="101"/>
      <c r="M8" s="219"/>
      <c r="N8" s="219"/>
      <c r="O8" s="222"/>
      <c r="P8" s="101"/>
      <c r="Q8" s="219"/>
      <c r="R8" s="219"/>
      <c r="S8" s="222"/>
      <c r="T8" s="101"/>
      <c r="U8" s="219"/>
      <c r="V8" s="219"/>
      <c r="W8" s="222"/>
      <c r="X8" s="101"/>
      <c r="Y8" s="219"/>
      <c r="Z8" s="219"/>
      <c r="AA8" s="222"/>
      <c r="AB8" s="101"/>
      <c r="AC8" s="219"/>
      <c r="AD8" s="219"/>
      <c r="AE8" s="222"/>
      <c r="AF8" s="101"/>
      <c r="AG8" s="219"/>
      <c r="AH8" s="219"/>
      <c r="AI8" s="222"/>
      <c r="AJ8" s="101"/>
      <c r="AK8" s="219"/>
      <c r="AL8" s="219"/>
      <c r="AM8" s="222"/>
      <c r="AN8" s="101"/>
      <c r="AO8" s="219"/>
      <c r="AP8" s="219"/>
      <c r="AQ8" s="222"/>
      <c r="AR8" s="101"/>
      <c r="AS8" s="219"/>
      <c r="AT8" s="219"/>
      <c r="AU8" s="222"/>
      <c r="AV8" s="101"/>
      <c r="AW8" s="219"/>
      <c r="AX8" s="219"/>
      <c r="AY8" s="222"/>
      <c r="AZ8" s="101"/>
      <c r="BA8" s="219"/>
      <c r="BB8" s="219"/>
      <c r="BC8" s="222"/>
      <c r="BD8" s="101"/>
      <c r="BE8" s="219"/>
      <c r="BF8" s="219"/>
      <c r="BG8" s="222"/>
      <c r="BH8"/>
      <c r="BI8"/>
    </row>
    <row r="9" spans="1:61" ht="12.75">
      <c r="A9" s="209">
        <v>2</v>
      </c>
      <c r="B9" s="76" t="s">
        <v>31</v>
      </c>
      <c r="C9" s="144"/>
      <c r="D9" s="138"/>
      <c r="E9" s="138"/>
      <c r="F9" s="77"/>
      <c r="G9" s="216">
        <f>SUM(F9:F10)</f>
        <v>0</v>
      </c>
      <c r="H9" s="101"/>
      <c r="I9" s="218"/>
      <c r="J9" s="218"/>
      <c r="K9" s="221">
        <f>IF(ISBLANK(H9),"",K7+IF(UPPER(I9)="X",H9+H10+10,H9+H10))</f>
      </c>
      <c r="L9" s="101"/>
      <c r="M9" s="218"/>
      <c r="N9" s="218" t="s">
        <v>100</v>
      </c>
      <c r="O9" s="221">
        <f>IF(ISBLANK(L9),"",O7+IF(UPPER(M9)="X",L9+L10+10,L9+L10))</f>
      </c>
      <c r="P9" s="101"/>
      <c r="Q9" s="218"/>
      <c r="R9" s="218"/>
      <c r="S9" s="221">
        <f>IF(ISBLANK(P9),"",S7+IF(UPPER(Q9)="X",P9+P10+10,P9+P10))</f>
      </c>
      <c r="T9" s="101"/>
      <c r="U9" s="218"/>
      <c r="V9" s="218"/>
      <c r="W9" s="221">
        <f>IF(ISBLANK(T9),"",W7+IF(UPPER(U9)="X",T9+T10+10,T9+T10))</f>
      </c>
      <c r="X9" s="101"/>
      <c r="Y9" s="218"/>
      <c r="Z9" s="218"/>
      <c r="AA9" s="221">
        <f>IF(ISBLANK(X9),"",AA7+IF(UPPER(Y9)="X",X9+X10+10,X9+X10))</f>
      </c>
      <c r="AB9" s="101"/>
      <c r="AC9" s="218"/>
      <c r="AD9" s="218"/>
      <c r="AE9" s="221">
        <f>IF(ISBLANK(AB9),"",AE7+IF(UPPER(AC9)="X",AB9+AB10+10,AB9+AB10))</f>
      </c>
      <c r="AF9" s="101"/>
      <c r="AG9" s="218"/>
      <c r="AH9" s="218"/>
      <c r="AI9" s="221">
        <f>IF(ISBLANK(AF9),"",AI7+IF(UPPER(AG9)="X",AF9+AF10+10,AF9+AF10))</f>
      </c>
      <c r="AJ9" s="101"/>
      <c r="AK9" s="218"/>
      <c r="AL9" s="218"/>
      <c r="AM9" s="221">
        <f>IF(ISBLANK(AJ9),"",AM7+IF(UPPER(AK9)="X",AJ9+AJ10+10,AJ9+AJ10))</f>
      </c>
      <c r="AN9" s="101"/>
      <c r="AO9" s="218"/>
      <c r="AP9" s="218"/>
      <c r="AQ9" s="221">
        <f>IF(ISBLANK(AN9),"",AQ7+IF(UPPER(AO9)="X",AN9+AN10+10,AN9+AN10))</f>
      </c>
      <c r="AR9" s="101"/>
      <c r="AS9" s="218"/>
      <c r="AT9" s="218"/>
      <c r="AU9" s="221">
        <f>IF(ISBLANK(AR9),"",AU7+IF(UPPER(AS9)="X",AR9+AR10+10,AR9+AR10))</f>
      </c>
      <c r="AV9" s="101"/>
      <c r="AW9" s="218"/>
      <c r="AX9" s="218"/>
      <c r="AY9" s="221">
        <f>IF(ISBLANK(AV9),"",AY7+IF(UPPER(AW9)="X",AV9+AV10+10,AV9+AV10))</f>
      </c>
      <c r="AZ9" s="101"/>
      <c r="BA9" s="218"/>
      <c r="BB9" s="218"/>
      <c r="BC9" s="221">
        <f>IF(ISBLANK(AZ9),"",BC7+IF(UPPER(BA9)="X",AZ9+AZ10+10,AZ9+AZ10))</f>
      </c>
      <c r="BD9" s="101"/>
      <c r="BE9" s="218"/>
      <c r="BF9" s="218"/>
      <c r="BG9" s="221">
        <f>IF(ISBLANK(BD9),"",BG7+IF(UPPER(BE9)="X",BD9+BD10+10,BD9+BD10))</f>
      </c>
      <c r="BH9"/>
      <c r="BI9"/>
    </row>
    <row r="10" spans="1:61" ht="12.75">
      <c r="A10" s="210"/>
      <c r="B10" s="78" t="s">
        <v>38</v>
      </c>
      <c r="C10" s="145"/>
      <c r="D10" s="139"/>
      <c r="E10" s="139"/>
      <c r="F10" s="79"/>
      <c r="G10" s="216"/>
      <c r="H10" s="101"/>
      <c r="I10" s="219"/>
      <c r="J10" s="219"/>
      <c r="K10" s="222"/>
      <c r="L10" s="101"/>
      <c r="M10" s="219"/>
      <c r="N10" s="219"/>
      <c r="O10" s="222"/>
      <c r="P10" s="101"/>
      <c r="Q10" s="219"/>
      <c r="R10" s="219"/>
      <c r="S10" s="222"/>
      <c r="T10" s="101"/>
      <c r="U10" s="219"/>
      <c r="V10" s="219"/>
      <c r="W10" s="222"/>
      <c r="X10" s="101"/>
      <c r="Y10" s="219"/>
      <c r="Z10" s="219"/>
      <c r="AA10" s="222"/>
      <c r="AB10" s="101"/>
      <c r="AC10" s="219"/>
      <c r="AD10" s="219"/>
      <c r="AE10" s="222"/>
      <c r="AF10" s="101"/>
      <c r="AG10" s="219"/>
      <c r="AH10" s="219"/>
      <c r="AI10" s="222"/>
      <c r="AJ10" s="101"/>
      <c r="AK10" s="219"/>
      <c r="AL10" s="219"/>
      <c r="AM10" s="222"/>
      <c r="AN10" s="101"/>
      <c r="AO10" s="219"/>
      <c r="AP10" s="219"/>
      <c r="AQ10" s="222"/>
      <c r="AR10" s="101"/>
      <c r="AS10" s="219"/>
      <c r="AT10" s="219"/>
      <c r="AU10" s="222"/>
      <c r="AV10" s="101"/>
      <c r="AW10" s="219"/>
      <c r="AX10" s="219"/>
      <c r="AY10" s="222"/>
      <c r="AZ10" s="101"/>
      <c r="BA10" s="219"/>
      <c r="BB10" s="219"/>
      <c r="BC10" s="222"/>
      <c r="BD10" s="101"/>
      <c r="BE10" s="219"/>
      <c r="BF10" s="219"/>
      <c r="BG10" s="222"/>
      <c r="BH10"/>
      <c r="BI10"/>
    </row>
    <row r="11" spans="1:61" ht="12.75">
      <c r="A11" s="207">
        <v>3</v>
      </c>
      <c r="B11" s="38" t="s">
        <v>31</v>
      </c>
      <c r="C11" s="143"/>
      <c r="D11" s="135"/>
      <c r="E11" s="135"/>
      <c r="F11" s="15"/>
      <c r="G11" s="216">
        <f>SUM(F11:F12)</f>
        <v>0</v>
      </c>
      <c r="H11" s="101"/>
      <c r="I11" s="218"/>
      <c r="J11" s="218"/>
      <c r="K11" s="221">
        <f>IF(ISBLANK(H11),"",K9+IF(UPPER(I11)="X",H11+H12+10,H11+H12))</f>
      </c>
      <c r="L11" s="101"/>
      <c r="M11" s="218"/>
      <c r="N11" s="218"/>
      <c r="O11" s="221">
        <f>IF(ISBLANK(L11),"",O9+IF(UPPER(M11)="X",L11+L12+10,L11+L12))</f>
      </c>
      <c r="P11" s="101"/>
      <c r="Q11" s="218"/>
      <c r="R11" s="218"/>
      <c r="S11" s="221">
        <f>IF(ISBLANK(P11),"",S9+IF(UPPER(Q11)="X",P11+P12+10,P11+P12))</f>
      </c>
      <c r="T11" s="101"/>
      <c r="U11" s="218"/>
      <c r="V11" s="218"/>
      <c r="W11" s="221">
        <f>IF(ISBLANK(T11),"",W9+IF(UPPER(U11)="X",T11+T12+10,T11+T12))</f>
      </c>
      <c r="X11" s="101"/>
      <c r="Y11" s="218"/>
      <c r="Z11" s="218"/>
      <c r="AA11" s="221">
        <f>IF(ISBLANK(X11),"",AA9+IF(UPPER(Y11)="X",X11+X12+10,X11+X12))</f>
      </c>
      <c r="AB11" s="101"/>
      <c r="AC11" s="218"/>
      <c r="AD11" s="218"/>
      <c r="AE11" s="221">
        <f>IF(ISBLANK(AB11),"",AE9+IF(UPPER(AC11)="X",AB11+AB12+10,AB11+AB12))</f>
      </c>
      <c r="AF11" s="101"/>
      <c r="AG11" s="218"/>
      <c r="AH11" s="218"/>
      <c r="AI11" s="221">
        <f>IF(ISBLANK(AF11),"",AI9+IF(UPPER(AG11)="X",AF11+AF12+10,AF11+AF12))</f>
      </c>
      <c r="AJ11" s="101"/>
      <c r="AK11" s="218"/>
      <c r="AL11" s="218"/>
      <c r="AM11" s="221">
        <f>IF(ISBLANK(AJ11),"",AM9+IF(UPPER(AK11)="X",AJ11+AJ12+10,AJ11+AJ12))</f>
      </c>
      <c r="AN11" s="101"/>
      <c r="AO11" s="218"/>
      <c r="AP11" s="218"/>
      <c r="AQ11" s="221">
        <f>IF(ISBLANK(AN11),"",AQ9+IF(UPPER(AO11)="X",AN11+AN12+10,AN11+AN12))</f>
      </c>
      <c r="AR11" s="101"/>
      <c r="AS11" s="218"/>
      <c r="AT11" s="218"/>
      <c r="AU11" s="221">
        <f>IF(ISBLANK(AR11),"",AU9+IF(UPPER(AS11)="X",AR11+AR12+10,AR11+AR12))</f>
      </c>
      <c r="AV11" s="101"/>
      <c r="AW11" s="218"/>
      <c r="AX11" s="218"/>
      <c r="AY11" s="221">
        <f>IF(ISBLANK(AV11),"",AY9+IF(UPPER(AW11)="X",AV11+AV12+10,AV11+AV12))</f>
      </c>
      <c r="AZ11" s="101"/>
      <c r="BA11" s="218"/>
      <c r="BB11" s="218"/>
      <c r="BC11" s="221">
        <f>IF(ISBLANK(AZ11),"",BC9+IF(UPPER(BA11)="X",AZ11+AZ12+10,AZ11+AZ12))</f>
      </c>
      <c r="BD11" s="101"/>
      <c r="BE11" s="218"/>
      <c r="BF11" s="218"/>
      <c r="BG11" s="221">
        <f>IF(ISBLANK(BD11),"",BG9+IF(UPPER(BE11)="X",BD11+BD12+10,BD11+BD12))</f>
      </c>
      <c r="BH11"/>
      <c r="BI11"/>
    </row>
    <row r="12" spans="1:61" ht="12.75">
      <c r="A12" s="208"/>
      <c r="B12" s="38" t="s">
        <v>38</v>
      </c>
      <c r="C12" s="143"/>
      <c r="D12" s="135"/>
      <c r="E12" s="135"/>
      <c r="F12" s="15"/>
      <c r="G12" s="216"/>
      <c r="H12" s="101"/>
      <c r="I12" s="219"/>
      <c r="J12" s="219"/>
      <c r="K12" s="222"/>
      <c r="L12" s="101"/>
      <c r="M12" s="219"/>
      <c r="N12" s="219"/>
      <c r="O12" s="222"/>
      <c r="P12" s="101"/>
      <c r="Q12" s="219"/>
      <c r="R12" s="219"/>
      <c r="S12" s="222"/>
      <c r="T12" s="101"/>
      <c r="U12" s="219"/>
      <c r="V12" s="219"/>
      <c r="W12" s="222"/>
      <c r="X12" s="101"/>
      <c r="Y12" s="219"/>
      <c r="Z12" s="219"/>
      <c r="AA12" s="222"/>
      <c r="AB12" s="101"/>
      <c r="AC12" s="219"/>
      <c r="AD12" s="219"/>
      <c r="AE12" s="222"/>
      <c r="AF12" s="101"/>
      <c r="AG12" s="219"/>
      <c r="AH12" s="219"/>
      <c r="AI12" s="222"/>
      <c r="AJ12" s="101"/>
      <c r="AK12" s="219"/>
      <c r="AL12" s="219"/>
      <c r="AM12" s="222"/>
      <c r="AN12" s="101"/>
      <c r="AO12" s="219"/>
      <c r="AP12" s="219"/>
      <c r="AQ12" s="222"/>
      <c r="AR12" s="101"/>
      <c r="AS12" s="219"/>
      <c r="AT12" s="219"/>
      <c r="AU12" s="222"/>
      <c r="AV12" s="101"/>
      <c r="AW12" s="219"/>
      <c r="AX12" s="219"/>
      <c r="AY12" s="222"/>
      <c r="AZ12" s="101"/>
      <c r="BA12" s="219"/>
      <c r="BB12" s="219"/>
      <c r="BC12" s="222"/>
      <c r="BD12" s="101"/>
      <c r="BE12" s="219"/>
      <c r="BF12" s="219"/>
      <c r="BG12" s="222"/>
      <c r="BH12"/>
      <c r="BI12"/>
    </row>
    <row r="13" spans="1:61" ht="12.75">
      <c r="A13" s="209">
        <v>4</v>
      </c>
      <c r="B13" s="76" t="s">
        <v>31</v>
      </c>
      <c r="C13" s="144"/>
      <c r="D13" s="138"/>
      <c r="E13" s="138"/>
      <c r="F13" s="77"/>
      <c r="G13" s="216">
        <f>SUM(F13:F14)</f>
        <v>0</v>
      </c>
      <c r="H13" s="101"/>
      <c r="I13" s="218"/>
      <c r="J13" s="218"/>
      <c r="K13" s="221">
        <f>IF(ISBLANK(H13),"",K11+IF(UPPER(I13)="X",H13+H14+10,H13+H14))</f>
      </c>
      <c r="L13" s="101"/>
      <c r="M13" s="218"/>
      <c r="N13" s="218"/>
      <c r="O13" s="221">
        <f>IF(ISBLANK(L13),"",O11+IF(UPPER(M13)="X",L13+L14+10,L13+L14))</f>
      </c>
      <c r="P13" s="101"/>
      <c r="Q13" s="218"/>
      <c r="R13" s="218"/>
      <c r="S13" s="221">
        <f>IF(ISBLANK(P13),"",S11+IF(UPPER(Q13)="X",P13+P14+10,P13+P14))</f>
      </c>
      <c r="T13" s="101"/>
      <c r="U13" s="218"/>
      <c r="V13" s="218"/>
      <c r="W13" s="221">
        <f>IF(ISBLANK(T13),"",W11+IF(UPPER(U13)="X",T13+T14+10,T13+T14))</f>
      </c>
      <c r="X13" s="101"/>
      <c r="Y13" s="218"/>
      <c r="Z13" s="218"/>
      <c r="AA13" s="221">
        <f>IF(ISBLANK(X13),"",AA11+IF(UPPER(Y13)="X",X13+X14+10,X13+X14))</f>
      </c>
      <c r="AB13" s="101"/>
      <c r="AC13" s="218"/>
      <c r="AD13" s="218"/>
      <c r="AE13" s="221">
        <f>IF(ISBLANK(AB13),"",AE11+IF(UPPER(AC13)="X",AB13+AB14+10,AB13+AB14))</f>
      </c>
      <c r="AF13" s="101"/>
      <c r="AG13" s="218"/>
      <c r="AH13" s="218"/>
      <c r="AI13" s="221">
        <f>IF(ISBLANK(AF13),"",AI11+IF(UPPER(AG13)="X",AF13+AF14+10,AF13+AF14))</f>
      </c>
      <c r="AJ13" s="101"/>
      <c r="AK13" s="218"/>
      <c r="AL13" s="218"/>
      <c r="AM13" s="221">
        <f>IF(ISBLANK(AJ13),"",AM11+IF(UPPER(AK13)="X",AJ13+AJ14+10,AJ13+AJ14))</f>
      </c>
      <c r="AN13" s="101"/>
      <c r="AO13" s="218"/>
      <c r="AP13" s="218"/>
      <c r="AQ13" s="221">
        <f>IF(ISBLANK(AN13),"",AQ11+IF(UPPER(AO13)="X",AN13+AN14+10,AN13+AN14))</f>
      </c>
      <c r="AR13" s="101"/>
      <c r="AS13" s="218"/>
      <c r="AT13" s="218"/>
      <c r="AU13" s="221">
        <f>IF(ISBLANK(AR13),"",AU11+IF(UPPER(AS13)="X",AR13+AR14+10,AR13+AR14))</f>
      </c>
      <c r="AV13" s="101"/>
      <c r="AW13" s="218"/>
      <c r="AX13" s="218"/>
      <c r="AY13" s="221">
        <f>IF(ISBLANK(AV13),"",AY11+IF(UPPER(AW13)="X",AV13+AV14+10,AV13+AV14))</f>
      </c>
      <c r="AZ13" s="101"/>
      <c r="BA13" s="218"/>
      <c r="BB13" s="218"/>
      <c r="BC13" s="221">
        <f>IF(ISBLANK(AZ13),"",BC11+IF(UPPER(BA13)="X",AZ13+AZ14+10,AZ13+AZ14))</f>
      </c>
      <c r="BD13" s="101"/>
      <c r="BE13" s="218"/>
      <c r="BF13" s="218"/>
      <c r="BG13" s="221">
        <f>IF(ISBLANK(BD13),"",BG11+IF(UPPER(BE13)="X",BD13+BD14+10,BD13+BD14))</f>
      </c>
      <c r="BH13"/>
      <c r="BI13"/>
    </row>
    <row r="14" spans="1:61" ht="12.75">
      <c r="A14" s="210"/>
      <c r="B14" s="78" t="s">
        <v>38</v>
      </c>
      <c r="C14" s="151"/>
      <c r="D14" s="139"/>
      <c r="E14" s="139"/>
      <c r="F14" s="79"/>
      <c r="G14" s="216"/>
      <c r="H14" s="101"/>
      <c r="I14" s="219"/>
      <c r="J14" s="219"/>
      <c r="K14" s="222"/>
      <c r="L14" s="101"/>
      <c r="M14" s="219"/>
      <c r="N14" s="219"/>
      <c r="O14" s="222"/>
      <c r="P14" s="101"/>
      <c r="Q14" s="219"/>
      <c r="R14" s="219"/>
      <c r="S14" s="222"/>
      <c r="T14" s="101"/>
      <c r="U14" s="219"/>
      <c r="V14" s="219"/>
      <c r="W14" s="222"/>
      <c r="X14" s="101"/>
      <c r="Y14" s="219"/>
      <c r="Z14" s="219"/>
      <c r="AA14" s="222"/>
      <c r="AB14" s="101"/>
      <c r="AC14" s="219"/>
      <c r="AD14" s="219"/>
      <c r="AE14" s="222"/>
      <c r="AF14" s="101"/>
      <c r="AG14" s="219"/>
      <c r="AH14" s="219"/>
      <c r="AI14" s="222"/>
      <c r="AJ14" s="101"/>
      <c r="AK14" s="219"/>
      <c r="AL14" s="219"/>
      <c r="AM14" s="222"/>
      <c r="AN14" s="101"/>
      <c r="AO14" s="219"/>
      <c r="AP14" s="219"/>
      <c r="AQ14" s="222"/>
      <c r="AR14" s="101"/>
      <c r="AS14" s="219"/>
      <c r="AT14" s="219"/>
      <c r="AU14" s="222"/>
      <c r="AV14" s="101"/>
      <c r="AW14" s="219"/>
      <c r="AX14" s="219"/>
      <c r="AY14" s="222"/>
      <c r="AZ14" s="101"/>
      <c r="BA14" s="219"/>
      <c r="BB14" s="219"/>
      <c r="BC14" s="222"/>
      <c r="BD14" s="101"/>
      <c r="BE14" s="219"/>
      <c r="BF14" s="219"/>
      <c r="BG14" s="222"/>
      <c r="BH14"/>
      <c r="BI14"/>
    </row>
    <row r="15" spans="1:61" ht="12.75">
      <c r="A15" s="207">
        <v>5</v>
      </c>
      <c r="B15" s="38" t="s">
        <v>31</v>
      </c>
      <c r="C15" s="152"/>
      <c r="D15" s="135"/>
      <c r="E15" s="135"/>
      <c r="F15" s="15"/>
      <c r="G15" s="216">
        <f>SUM(F15:F16)</f>
        <v>0</v>
      </c>
      <c r="H15" s="101"/>
      <c r="I15" s="218"/>
      <c r="J15" s="218"/>
      <c r="K15" s="221">
        <f>IF(ISBLANK(H15),"",K13+IF(UPPER(I15)="X",H15+H16+10,H15+H16))</f>
      </c>
      <c r="L15" s="101"/>
      <c r="M15" s="218"/>
      <c r="N15" s="218"/>
      <c r="O15" s="221">
        <f>IF(ISBLANK(L15),"",O13+IF(UPPER(M15)="X",L15+L16+10,L15+L16))</f>
      </c>
      <c r="P15" s="101"/>
      <c r="Q15" s="218"/>
      <c r="R15" s="218"/>
      <c r="S15" s="221">
        <f>IF(ISBLANK(P15),"",S13+IF(UPPER(Q15)="X",P15+P16+10,P15+P16))</f>
      </c>
      <c r="T15" s="101"/>
      <c r="U15" s="218"/>
      <c r="V15" s="218"/>
      <c r="W15" s="221">
        <f>IF(ISBLANK(T15),"",W13+IF(UPPER(U15)="X",T15+T16+10,T15+T16))</f>
      </c>
      <c r="X15" s="101"/>
      <c r="Y15" s="218"/>
      <c r="Z15" s="218"/>
      <c r="AA15" s="221">
        <f>IF(ISBLANK(X15),"",AA13+IF(UPPER(Y15)="X",X15+X16+10,X15+X16))</f>
      </c>
      <c r="AB15" s="101"/>
      <c r="AC15" s="218"/>
      <c r="AD15" s="218"/>
      <c r="AE15" s="221">
        <f>IF(ISBLANK(AB15),"",AE13+IF(UPPER(AC15)="X",AB15+AB16+10,AB15+AB16))</f>
      </c>
      <c r="AF15" s="101"/>
      <c r="AG15" s="218"/>
      <c r="AH15" s="218"/>
      <c r="AI15" s="221">
        <f>IF(ISBLANK(AF15),"",AI13+IF(UPPER(AG15)="X",AF15+AF16+10,AF15+AF16))</f>
      </c>
      <c r="AJ15" s="101"/>
      <c r="AK15" s="218"/>
      <c r="AL15" s="218"/>
      <c r="AM15" s="221">
        <f>IF(ISBLANK(AJ15),"",AM13+IF(UPPER(AK15)="X",AJ15+AJ16+10,AJ15+AJ16))</f>
      </c>
      <c r="AN15" s="101"/>
      <c r="AO15" s="218"/>
      <c r="AP15" s="218"/>
      <c r="AQ15" s="221">
        <f>IF(ISBLANK(AN15),"",AQ13+IF(UPPER(AO15)="X",AN15+AN16+10,AN15+AN16))</f>
      </c>
      <c r="AR15" s="101"/>
      <c r="AS15" s="218"/>
      <c r="AT15" s="218"/>
      <c r="AU15" s="221">
        <f>IF(ISBLANK(AR15),"",AU13+IF(UPPER(AS15)="X",AR15+AR16+10,AR15+AR16))</f>
      </c>
      <c r="AV15" s="101"/>
      <c r="AW15" s="218"/>
      <c r="AX15" s="218"/>
      <c r="AY15" s="221">
        <f>IF(ISBLANK(AV15),"",AY13+IF(UPPER(AW15)="X",AV15+AV16+10,AV15+AV16))</f>
      </c>
      <c r="AZ15" s="101"/>
      <c r="BA15" s="218"/>
      <c r="BB15" s="218"/>
      <c r="BC15" s="221">
        <f>IF(ISBLANK(AZ15),"",BC13+IF(UPPER(BA15)="X",AZ15+AZ16+10,AZ15+AZ16))</f>
      </c>
      <c r="BD15" s="101"/>
      <c r="BE15" s="218"/>
      <c r="BF15" s="218"/>
      <c r="BG15" s="221">
        <f>IF(ISBLANK(BD15),"",BG13+IF(UPPER(BE15)="X",BD15+BD16+10,BD15+BD16))</f>
      </c>
      <c r="BH15"/>
      <c r="BI15"/>
    </row>
    <row r="16" spans="1:61" ht="12.75">
      <c r="A16" s="208"/>
      <c r="B16" s="38" t="s">
        <v>38</v>
      </c>
      <c r="C16" s="152"/>
      <c r="D16" s="135"/>
      <c r="E16" s="135"/>
      <c r="F16" s="15"/>
      <c r="G16" s="216"/>
      <c r="H16" s="101"/>
      <c r="I16" s="219"/>
      <c r="J16" s="219"/>
      <c r="K16" s="222"/>
      <c r="L16" s="101"/>
      <c r="M16" s="219"/>
      <c r="N16" s="219"/>
      <c r="O16" s="222"/>
      <c r="P16" s="101"/>
      <c r="Q16" s="219"/>
      <c r="R16" s="219"/>
      <c r="S16" s="222"/>
      <c r="T16" s="101"/>
      <c r="U16" s="219"/>
      <c r="V16" s="219"/>
      <c r="W16" s="222"/>
      <c r="X16" s="101"/>
      <c r="Y16" s="219"/>
      <c r="Z16" s="219"/>
      <c r="AA16" s="222"/>
      <c r="AB16" s="101"/>
      <c r="AC16" s="219"/>
      <c r="AD16" s="219"/>
      <c r="AE16" s="222"/>
      <c r="AF16" s="101"/>
      <c r="AG16" s="219"/>
      <c r="AH16" s="219"/>
      <c r="AI16" s="222"/>
      <c r="AJ16" s="101"/>
      <c r="AK16" s="219"/>
      <c r="AL16" s="219"/>
      <c r="AM16" s="222"/>
      <c r="AN16" s="101"/>
      <c r="AO16" s="219"/>
      <c r="AP16" s="219"/>
      <c r="AQ16" s="222"/>
      <c r="AR16" s="101"/>
      <c r="AS16" s="219"/>
      <c r="AT16" s="219"/>
      <c r="AU16" s="222"/>
      <c r="AV16" s="101"/>
      <c r="AW16" s="219"/>
      <c r="AX16" s="219"/>
      <c r="AY16" s="222"/>
      <c r="AZ16" s="101"/>
      <c r="BA16" s="219"/>
      <c r="BB16" s="219"/>
      <c r="BC16" s="222"/>
      <c r="BD16" s="101"/>
      <c r="BE16" s="219"/>
      <c r="BF16" s="219"/>
      <c r="BG16" s="222"/>
      <c r="BH16"/>
      <c r="BI16"/>
    </row>
    <row r="17" spans="1:61" ht="12.75">
      <c r="A17" s="209">
        <v>6</v>
      </c>
      <c r="B17" s="76" t="s">
        <v>31</v>
      </c>
      <c r="C17" s="153"/>
      <c r="D17" s="138"/>
      <c r="E17" s="138"/>
      <c r="F17" s="77"/>
      <c r="G17" s="216">
        <f>SUM(F17:F18)</f>
        <v>0</v>
      </c>
      <c r="H17" s="101"/>
      <c r="I17" s="218"/>
      <c r="J17" s="218"/>
      <c r="K17" s="221">
        <f>IF(ISBLANK(H17),"",K15+IF(UPPER(I17)="X",H17+H18+10,H17+H18))</f>
      </c>
      <c r="L17" s="101"/>
      <c r="M17" s="218"/>
      <c r="N17" s="218"/>
      <c r="O17" s="221">
        <f>IF(ISBLANK(L17),"",O15+IF(UPPER(M17)="X",L17+L18+10,L17+L18))</f>
      </c>
      <c r="P17" s="101"/>
      <c r="Q17" s="218"/>
      <c r="R17" s="218"/>
      <c r="S17" s="221">
        <f>IF(ISBLANK(P17),"",S15+IF(UPPER(Q17)="X",P17+P18+10,P17+P18))</f>
      </c>
      <c r="T17" s="101"/>
      <c r="U17" s="218"/>
      <c r="V17" s="218"/>
      <c r="W17" s="221">
        <f>IF(ISBLANK(T17),"",W15+IF(UPPER(U17)="X",T17+T18+10,T17+T18))</f>
      </c>
      <c r="X17" s="101"/>
      <c r="Y17" s="218"/>
      <c r="Z17" s="218"/>
      <c r="AA17" s="221">
        <f>IF(ISBLANK(X17),"",AA15+IF(UPPER(Y17)="X",X17+X18+10,X17+X18))</f>
      </c>
      <c r="AB17" s="101"/>
      <c r="AC17" s="218"/>
      <c r="AD17" s="218"/>
      <c r="AE17" s="221">
        <f>IF(ISBLANK(AB17),"",AE15+IF(UPPER(AC17)="X",AB17+AB18+10,AB17+AB18))</f>
      </c>
      <c r="AF17" s="101"/>
      <c r="AG17" s="218"/>
      <c r="AH17" s="218"/>
      <c r="AI17" s="221">
        <f>IF(ISBLANK(AF17),"",AI15+IF(UPPER(AG17)="X",AF17+AF18+10,AF17+AF18))</f>
      </c>
      <c r="AJ17" s="101"/>
      <c r="AK17" s="218"/>
      <c r="AL17" s="218"/>
      <c r="AM17" s="221">
        <f>IF(ISBLANK(AJ17),"",AM15+IF(UPPER(AK17)="X",AJ17+AJ18+10,AJ17+AJ18))</f>
      </c>
      <c r="AN17" s="101"/>
      <c r="AO17" s="218"/>
      <c r="AP17" s="218"/>
      <c r="AQ17" s="221">
        <f>IF(ISBLANK(AN17),"",AQ15+IF(UPPER(AO17)="X",AN17+AN18+10,AN17+AN18))</f>
      </c>
      <c r="AR17" s="101"/>
      <c r="AS17" s="218"/>
      <c r="AT17" s="218"/>
      <c r="AU17" s="221">
        <f>IF(ISBLANK(AR17),"",AU15+IF(UPPER(AS17)="X",AR17+AR18+10,AR17+AR18))</f>
      </c>
      <c r="AV17" s="101"/>
      <c r="AW17" s="218"/>
      <c r="AX17" s="218"/>
      <c r="AY17" s="221">
        <f>IF(ISBLANK(AV17),"",AY15+IF(UPPER(AW17)="X",AV17+AV18+10,AV17+AV18))</f>
      </c>
      <c r="AZ17" s="101"/>
      <c r="BA17" s="218"/>
      <c r="BB17" s="218"/>
      <c r="BC17" s="221">
        <f>IF(ISBLANK(AZ17),"",BC15+IF(UPPER(BA17)="X",AZ17+AZ18+10,AZ17+AZ18))</f>
      </c>
      <c r="BD17" s="101"/>
      <c r="BE17" s="218"/>
      <c r="BF17" s="218"/>
      <c r="BG17" s="221">
        <f>IF(ISBLANK(BD17),"",BG15+IF(UPPER(BE17)="X",BD17+BD18+10,BD17+BD18))</f>
      </c>
      <c r="BH17"/>
      <c r="BI17"/>
    </row>
    <row r="18" spans="1:61" ht="12.75">
      <c r="A18" s="210"/>
      <c r="B18" s="78" t="s">
        <v>38</v>
      </c>
      <c r="C18" s="151"/>
      <c r="D18" s="139"/>
      <c r="E18" s="139"/>
      <c r="F18" s="79"/>
      <c r="G18" s="216"/>
      <c r="H18" s="101"/>
      <c r="I18" s="219"/>
      <c r="J18" s="219"/>
      <c r="K18" s="222"/>
      <c r="L18" s="101"/>
      <c r="M18" s="219"/>
      <c r="N18" s="219"/>
      <c r="O18" s="222"/>
      <c r="P18" s="101"/>
      <c r="Q18" s="219"/>
      <c r="R18" s="219"/>
      <c r="S18" s="222"/>
      <c r="T18" s="101"/>
      <c r="U18" s="219"/>
      <c r="V18" s="219"/>
      <c r="W18" s="222"/>
      <c r="X18" s="101"/>
      <c r="Y18" s="219"/>
      <c r="Z18" s="219"/>
      <c r="AA18" s="222"/>
      <c r="AB18" s="101"/>
      <c r="AC18" s="219"/>
      <c r="AD18" s="219"/>
      <c r="AE18" s="222"/>
      <c r="AF18" s="101"/>
      <c r="AG18" s="219"/>
      <c r="AH18" s="219"/>
      <c r="AI18" s="222"/>
      <c r="AJ18" s="101"/>
      <c r="AK18" s="219"/>
      <c r="AL18" s="219"/>
      <c r="AM18" s="222"/>
      <c r="AN18" s="101"/>
      <c r="AO18" s="219"/>
      <c r="AP18" s="219"/>
      <c r="AQ18" s="222"/>
      <c r="AR18" s="101"/>
      <c r="AS18" s="219"/>
      <c r="AT18" s="219"/>
      <c r="AU18" s="222"/>
      <c r="AV18" s="101"/>
      <c r="AW18" s="219"/>
      <c r="AX18" s="219"/>
      <c r="AY18" s="222"/>
      <c r="AZ18" s="101"/>
      <c r="BA18" s="219"/>
      <c r="BB18" s="219"/>
      <c r="BC18" s="222"/>
      <c r="BD18" s="101"/>
      <c r="BE18" s="219"/>
      <c r="BF18" s="219"/>
      <c r="BG18" s="222"/>
      <c r="BH18"/>
      <c r="BI18"/>
    </row>
    <row r="19" spans="1:61" ht="12.75">
      <c r="A19" s="207">
        <v>7</v>
      </c>
      <c r="B19" s="38" t="s">
        <v>31</v>
      </c>
      <c r="C19" s="152"/>
      <c r="D19" s="135"/>
      <c r="E19" s="135"/>
      <c r="F19" s="15"/>
      <c r="G19" s="216">
        <f>SUM(F19:F20)</f>
        <v>0</v>
      </c>
      <c r="H19" s="101"/>
      <c r="I19" s="218"/>
      <c r="J19" s="218"/>
      <c r="K19" s="221">
        <f>IF(ISBLANK(H19),"",K17+IF(UPPER(I19)="X",H19+H20+10,H19+H20))</f>
      </c>
      <c r="L19" s="101"/>
      <c r="M19" s="218"/>
      <c r="N19" s="218"/>
      <c r="O19" s="221">
        <f>IF(ISBLANK(L19),"",O17+IF(UPPER(M19)="X",L19+L20+10,L19+L20))</f>
      </c>
      <c r="P19" s="101"/>
      <c r="Q19" s="218"/>
      <c r="R19" s="218"/>
      <c r="S19" s="221">
        <f>IF(ISBLANK(P19),"",S17+IF(UPPER(Q19)="X",P19+P20+10,P19+P20))</f>
      </c>
      <c r="T19" s="101"/>
      <c r="U19" s="218"/>
      <c r="V19" s="218"/>
      <c r="W19" s="221">
        <f>IF(ISBLANK(T19),"",W17+IF(UPPER(U19)="X",T19+T20+10,T19+T20))</f>
      </c>
      <c r="X19" s="101"/>
      <c r="Y19" s="218"/>
      <c r="Z19" s="218"/>
      <c r="AA19" s="221">
        <f>IF(ISBLANK(X19),"",AA17+IF(UPPER(Y19)="X",X19+X20+10,X19+X20))</f>
      </c>
      <c r="AB19" s="101"/>
      <c r="AC19" s="218"/>
      <c r="AD19" s="218"/>
      <c r="AE19" s="221">
        <f>IF(ISBLANK(AB19),"",AE17+IF(UPPER(AC19)="X",AB19+AB20+10,AB19+AB20))</f>
      </c>
      <c r="AF19" s="101"/>
      <c r="AG19" s="218"/>
      <c r="AH19" s="218"/>
      <c r="AI19" s="221">
        <f>IF(ISBLANK(AF19),"",AI17+IF(UPPER(AG19)="X",AF19+AF20+10,AF19+AF20))</f>
      </c>
      <c r="AJ19" s="101"/>
      <c r="AK19" s="218"/>
      <c r="AL19" s="218" t="s">
        <v>100</v>
      </c>
      <c r="AM19" s="221">
        <f>IF(ISBLANK(AJ19),"",AM17+IF(UPPER(AK19)="X",AJ19+AJ20+10,AJ19+AJ20))</f>
      </c>
      <c r="AN19" s="101"/>
      <c r="AO19" s="218"/>
      <c r="AP19" s="218"/>
      <c r="AQ19" s="221">
        <f>IF(ISBLANK(AN19),"",AQ17+IF(UPPER(AO19)="X",AN19+AN20+10,AN19+AN20))</f>
      </c>
      <c r="AR19" s="101"/>
      <c r="AS19" s="218"/>
      <c r="AT19" s="218"/>
      <c r="AU19" s="221">
        <f>IF(ISBLANK(AR19),"",AU17+IF(UPPER(AS19)="X",AR19+AR20+10,AR19+AR20))</f>
      </c>
      <c r="AV19" s="101"/>
      <c r="AW19" s="218"/>
      <c r="AX19" s="218"/>
      <c r="AY19" s="221">
        <f>IF(ISBLANK(AV19),"",AY17+IF(UPPER(AW19)="X",AV19+AV20+10,AV19+AV20))</f>
      </c>
      <c r="AZ19" s="101"/>
      <c r="BA19" s="218"/>
      <c r="BB19" s="218"/>
      <c r="BC19" s="221">
        <f>IF(ISBLANK(AZ19),"",BC17+IF(UPPER(BA19)="X",AZ19+AZ20+10,AZ19+AZ20))</f>
      </c>
      <c r="BD19" s="101"/>
      <c r="BE19" s="218"/>
      <c r="BF19" s="218"/>
      <c r="BG19" s="221">
        <f>IF(ISBLANK(BD19),"",BG17+IF(UPPER(BE19)="X",BD19+BD20+10,BD19+BD20))</f>
      </c>
      <c r="BH19"/>
      <c r="BI19"/>
    </row>
    <row r="20" spans="1:61" ht="12.75">
      <c r="A20" s="208"/>
      <c r="B20" s="38" t="s">
        <v>38</v>
      </c>
      <c r="C20" s="152"/>
      <c r="D20" s="135"/>
      <c r="E20" s="135"/>
      <c r="F20" s="15"/>
      <c r="G20" s="216"/>
      <c r="H20" s="101"/>
      <c r="I20" s="219"/>
      <c r="J20" s="219"/>
      <c r="K20" s="222"/>
      <c r="L20" s="101"/>
      <c r="M20" s="219"/>
      <c r="N20" s="219"/>
      <c r="O20" s="222"/>
      <c r="P20" s="101"/>
      <c r="Q20" s="219"/>
      <c r="R20" s="219"/>
      <c r="S20" s="222"/>
      <c r="T20" s="101"/>
      <c r="U20" s="219"/>
      <c r="V20" s="219"/>
      <c r="W20" s="222"/>
      <c r="X20" s="101"/>
      <c r="Y20" s="219"/>
      <c r="Z20" s="219"/>
      <c r="AA20" s="222"/>
      <c r="AB20" s="101"/>
      <c r="AC20" s="219"/>
      <c r="AD20" s="219"/>
      <c r="AE20" s="222"/>
      <c r="AF20" s="101"/>
      <c r="AG20" s="219"/>
      <c r="AH20" s="219"/>
      <c r="AI20" s="222"/>
      <c r="AJ20" s="101"/>
      <c r="AK20" s="219"/>
      <c r="AL20" s="219"/>
      <c r="AM20" s="222"/>
      <c r="AN20" s="101"/>
      <c r="AO20" s="219"/>
      <c r="AP20" s="219"/>
      <c r="AQ20" s="222"/>
      <c r="AR20" s="101"/>
      <c r="AS20" s="219"/>
      <c r="AT20" s="219"/>
      <c r="AU20" s="222"/>
      <c r="AV20" s="101"/>
      <c r="AW20" s="219"/>
      <c r="AX20" s="219"/>
      <c r="AY20" s="222"/>
      <c r="AZ20" s="101"/>
      <c r="BA20" s="219"/>
      <c r="BB20" s="219"/>
      <c r="BC20" s="222"/>
      <c r="BD20" s="101"/>
      <c r="BE20" s="219"/>
      <c r="BF20" s="219"/>
      <c r="BG20" s="222"/>
      <c r="BH20"/>
      <c r="BI20"/>
    </row>
    <row r="21" spans="1:61" ht="12.75">
      <c r="A21" s="209">
        <v>8</v>
      </c>
      <c r="B21" s="76" t="s">
        <v>31</v>
      </c>
      <c r="C21" s="153"/>
      <c r="D21" s="138"/>
      <c r="E21" s="138"/>
      <c r="F21" s="77"/>
      <c r="G21" s="216">
        <f>SUM(F21:F22)</f>
        <v>0</v>
      </c>
      <c r="H21" s="101"/>
      <c r="I21" s="218"/>
      <c r="J21" s="218"/>
      <c r="K21" s="221">
        <f>IF(ISBLANK(H21),"",K19+IF(UPPER(I21)="X",H21+H22+10,H21+H22))</f>
      </c>
      <c r="L21" s="101"/>
      <c r="M21" s="218"/>
      <c r="N21" s="218"/>
      <c r="O21" s="221">
        <f>IF(ISBLANK(L21),"",O19+IF(UPPER(M21)="X",L21+L22+10,L21+L22))</f>
      </c>
      <c r="P21" s="101"/>
      <c r="Q21" s="218"/>
      <c r="R21" s="218"/>
      <c r="S21" s="221">
        <f>IF(ISBLANK(P21),"",S19+IF(UPPER(Q21)="X",P21+P22+10,P21+P22))</f>
      </c>
      <c r="T21" s="101"/>
      <c r="U21" s="218"/>
      <c r="V21" s="218"/>
      <c r="W21" s="221">
        <f>IF(ISBLANK(T21),"",W19+IF(UPPER(U21)="X",T21+T22+10,T21+T22))</f>
      </c>
      <c r="X21" s="101"/>
      <c r="Y21" s="218"/>
      <c r="Z21" s="218"/>
      <c r="AA21" s="221">
        <f>IF(ISBLANK(X21),"",AA19+IF(UPPER(Y21)="X",X21+X22+10,X21+X22))</f>
      </c>
      <c r="AB21" s="101"/>
      <c r="AC21" s="218"/>
      <c r="AD21" s="218"/>
      <c r="AE21" s="221">
        <f>IF(ISBLANK(AB21),"",AE19+IF(UPPER(AC21)="X",AB21+AB22+10,AB21+AB22))</f>
      </c>
      <c r="AF21" s="101"/>
      <c r="AG21" s="218"/>
      <c r="AH21" s="218"/>
      <c r="AI21" s="221">
        <f>IF(ISBLANK(AF21),"",AI19+IF(UPPER(AG21)="X",AF21+AF22+10,AF21+AF22))</f>
      </c>
      <c r="AJ21" s="101"/>
      <c r="AK21" s="218"/>
      <c r="AL21" s="218"/>
      <c r="AM21" s="221">
        <f>IF(ISBLANK(AJ21),"",AM19+IF(UPPER(AK21)="X",AJ21+AJ22+10,AJ21+AJ22))</f>
      </c>
      <c r="AN21" s="101"/>
      <c r="AO21" s="218"/>
      <c r="AP21" s="218"/>
      <c r="AQ21" s="221">
        <f>IF(ISBLANK(AN21),"",AQ19+IF(UPPER(AO21)="X",AN21+AN22+10,AN21+AN22))</f>
      </c>
      <c r="AR21" s="101"/>
      <c r="AS21" s="218"/>
      <c r="AT21" s="218"/>
      <c r="AU21" s="221">
        <f>IF(ISBLANK(AR21),"",AU19+IF(UPPER(AS21)="X",AR21+AR22+10,AR21+AR22))</f>
      </c>
      <c r="AV21" s="101"/>
      <c r="AW21" s="218"/>
      <c r="AX21" s="218"/>
      <c r="AY21" s="221">
        <f>IF(ISBLANK(AV21),"",AY19+IF(UPPER(AW21)="X",AV21+AV22+10,AV21+AV22))</f>
      </c>
      <c r="AZ21" s="101"/>
      <c r="BA21" s="218"/>
      <c r="BB21" s="218"/>
      <c r="BC21" s="221">
        <f>IF(ISBLANK(AZ21),"",BC19+IF(UPPER(BA21)="X",AZ21+AZ22+10,AZ21+AZ22))</f>
      </c>
      <c r="BD21" s="101"/>
      <c r="BE21" s="218"/>
      <c r="BF21" s="218"/>
      <c r="BG21" s="221">
        <f>IF(ISBLANK(BD21),"",BG19+IF(UPPER(BE21)="X",BD21+BD22+10,BD21+BD22))</f>
      </c>
      <c r="BH21"/>
      <c r="BI21"/>
    </row>
    <row r="22" spans="1:61" ht="12.75">
      <c r="A22" s="210"/>
      <c r="B22" s="78" t="s">
        <v>38</v>
      </c>
      <c r="C22" s="151"/>
      <c r="D22" s="139"/>
      <c r="E22" s="139"/>
      <c r="F22" s="79"/>
      <c r="G22" s="216"/>
      <c r="H22" s="101"/>
      <c r="I22" s="219"/>
      <c r="J22" s="219"/>
      <c r="K22" s="222"/>
      <c r="L22" s="101"/>
      <c r="M22" s="219"/>
      <c r="N22" s="219"/>
      <c r="O22" s="222"/>
      <c r="P22" s="101"/>
      <c r="Q22" s="219"/>
      <c r="R22" s="219"/>
      <c r="S22" s="222"/>
      <c r="T22" s="101"/>
      <c r="U22" s="219"/>
      <c r="V22" s="219"/>
      <c r="W22" s="222"/>
      <c r="X22" s="101"/>
      <c r="Y22" s="219"/>
      <c r="Z22" s="219"/>
      <c r="AA22" s="222"/>
      <c r="AB22" s="101"/>
      <c r="AC22" s="219"/>
      <c r="AD22" s="219"/>
      <c r="AE22" s="222"/>
      <c r="AF22" s="101"/>
      <c r="AG22" s="219"/>
      <c r="AH22" s="219"/>
      <c r="AI22" s="222"/>
      <c r="AJ22" s="101"/>
      <c r="AK22" s="219"/>
      <c r="AL22" s="219"/>
      <c r="AM22" s="222"/>
      <c r="AN22" s="101"/>
      <c r="AO22" s="219"/>
      <c r="AP22" s="219"/>
      <c r="AQ22" s="222"/>
      <c r="AR22" s="101"/>
      <c r="AS22" s="219"/>
      <c r="AT22" s="219"/>
      <c r="AU22" s="222"/>
      <c r="AV22" s="101"/>
      <c r="AW22" s="219"/>
      <c r="AX22" s="219"/>
      <c r="AY22" s="222"/>
      <c r="AZ22" s="101"/>
      <c r="BA22" s="219"/>
      <c r="BB22" s="219"/>
      <c r="BC22" s="222"/>
      <c r="BD22" s="101"/>
      <c r="BE22" s="219"/>
      <c r="BF22" s="219"/>
      <c r="BG22" s="222"/>
      <c r="BH22"/>
      <c r="BI22"/>
    </row>
    <row r="23" spans="1:61" ht="13.5" customHeight="1">
      <c r="A23" s="207">
        <v>9</v>
      </c>
      <c r="B23" s="38" t="s">
        <v>31</v>
      </c>
      <c r="C23" s="152"/>
      <c r="D23" s="135"/>
      <c r="E23" s="135"/>
      <c r="F23" s="15"/>
      <c r="G23" s="216">
        <f>SUM(F23:F24)</f>
        <v>0</v>
      </c>
      <c r="H23" s="101"/>
      <c r="I23" s="218"/>
      <c r="J23" s="218"/>
      <c r="K23" s="221">
        <f>IF(ISBLANK(H23),"",K21+IF(UPPER(I23)="X",H23+H24+10,H23+H24))</f>
      </c>
      <c r="L23" s="101"/>
      <c r="M23" s="218"/>
      <c r="N23" s="218"/>
      <c r="O23" s="221">
        <f>IF(ISBLANK(L23),"",O21+IF(UPPER(M23)="X",L23+L24+10,L23+L24))</f>
      </c>
      <c r="P23" s="101"/>
      <c r="Q23" s="218"/>
      <c r="R23" s="218"/>
      <c r="S23" s="221">
        <f>IF(ISBLANK(P23),"",S21+IF(UPPER(Q23)="X",P23+P24+10,P23+P24))</f>
      </c>
      <c r="T23" s="101"/>
      <c r="U23" s="218"/>
      <c r="V23" s="218"/>
      <c r="W23" s="221">
        <f>IF(ISBLANK(T23),"",W21+IF(UPPER(U23)="X",T23+T24+10,T23+T24))</f>
      </c>
      <c r="X23" s="101"/>
      <c r="Y23" s="218"/>
      <c r="Z23" s="218"/>
      <c r="AA23" s="221">
        <f>IF(ISBLANK(X23),"",AA21+IF(UPPER(Y23)="X",X23+X24+10,X23+X24))</f>
      </c>
      <c r="AB23" s="101"/>
      <c r="AC23" s="218"/>
      <c r="AD23" s="218"/>
      <c r="AE23" s="221">
        <f>IF(ISBLANK(AB23),"",AE21+IF(UPPER(AC23)="X",AB23+AB24+10,AB23+AB24))</f>
      </c>
      <c r="AF23" s="101"/>
      <c r="AG23" s="218"/>
      <c r="AH23" s="218"/>
      <c r="AI23" s="221">
        <f>IF(ISBLANK(AF23),"",AI21+IF(UPPER(AG23)="X",AF23+AF24+10,AF23+AF24))</f>
      </c>
      <c r="AJ23" s="101"/>
      <c r="AK23" s="218"/>
      <c r="AL23" s="218"/>
      <c r="AM23" s="221">
        <f>IF(ISBLANK(AJ23),"",AM21+IF(UPPER(AK23)="X",AJ23+AJ24+10,AJ23+AJ24))</f>
      </c>
      <c r="AN23" s="101"/>
      <c r="AO23" s="218"/>
      <c r="AP23" s="218"/>
      <c r="AQ23" s="221">
        <f>IF(ISBLANK(AN23),"",AQ21+IF(UPPER(AO23)="X",AN23+AN24+10,AN23+AN24))</f>
      </c>
      <c r="AR23" s="101"/>
      <c r="AS23" s="218"/>
      <c r="AT23" s="218"/>
      <c r="AU23" s="221">
        <f>IF(ISBLANK(AR23),"",AU21+IF(UPPER(AS23)="X",AR23+AR24+10,AR23+AR24))</f>
      </c>
      <c r="AV23" s="101"/>
      <c r="AW23" s="218"/>
      <c r="AX23" s="218"/>
      <c r="AY23" s="221">
        <f>IF(ISBLANK(AV23),"",AY21+IF(UPPER(AW23)="X",AV23+AV24+10,AV23+AV24))</f>
      </c>
      <c r="AZ23" s="101"/>
      <c r="BA23" s="218"/>
      <c r="BB23" s="218"/>
      <c r="BC23" s="221">
        <f>IF(ISBLANK(AZ23),"",BC21+IF(UPPER(BA23)="X",AZ23+AZ24+10,AZ23+AZ24))</f>
      </c>
      <c r="BD23" s="101"/>
      <c r="BE23" s="218"/>
      <c r="BF23" s="218"/>
      <c r="BG23" s="221">
        <f>IF(ISBLANK(BD23),"",BG21+IF(UPPER(BE23)="X",BD23+BD24+10,BD23+BD24))</f>
      </c>
      <c r="BH23"/>
      <c r="BI23"/>
    </row>
    <row r="24" spans="1:61" ht="13.5" customHeight="1">
      <c r="A24" s="208"/>
      <c r="B24" s="38" t="s">
        <v>38</v>
      </c>
      <c r="C24" s="152"/>
      <c r="D24" s="135"/>
      <c r="E24" s="135"/>
      <c r="F24" s="15"/>
      <c r="G24" s="216"/>
      <c r="H24" s="101"/>
      <c r="I24" s="219"/>
      <c r="J24" s="219"/>
      <c r="K24" s="222"/>
      <c r="L24" s="101"/>
      <c r="M24" s="219"/>
      <c r="N24" s="219"/>
      <c r="O24" s="222"/>
      <c r="P24" s="101"/>
      <c r="Q24" s="219"/>
      <c r="R24" s="219"/>
      <c r="S24" s="222"/>
      <c r="T24" s="101"/>
      <c r="U24" s="219"/>
      <c r="V24" s="219"/>
      <c r="W24" s="222"/>
      <c r="X24" s="101"/>
      <c r="Y24" s="219"/>
      <c r="Z24" s="219"/>
      <c r="AA24" s="222"/>
      <c r="AB24" s="101"/>
      <c r="AC24" s="219"/>
      <c r="AD24" s="219"/>
      <c r="AE24" s="222"/>
      <c r="AF24" s="101"/>
      <c r="AG24" s="219"/>
      <c r="AH24" s="219"/>
      <c r="AI24" s="222"/>
      <c r="AJ24" s="101"/>
      <c r="AK24" s="219"/>
      <c r="AL24" s="219"/>
      <c r="AM24" s="222"/>
      <c r="AN24" s="101"/>
      <c r="AO24" s="219"/>
      <c r="AP24" s="219"/>
      <c r="AQ24" s="222"/>
      <c r="AR24" s="101"/>
      <c r="AS24" s="219"/>
      <c r="AT24" s="219"/>
      <c r="AU24" s="222"/>
      <c r="AV24" s="101"/>
      <c r="AW24" s="219"/>
      <c r="AX24" s="219"/>
      <c r="AY24" s="222"/>
      <c r="AZ24" s="101"/>
      <c r="BA24" s="219"/>
      <c r="BB24" s="219"/>
      <c r="BC24" s="222"/>
      <c r="BD24" s="101"/>
      <c r="BE24" s="219"/>
      <c r="BF24" s="219"/>
      <c r="BG24" s="222"/>
      <c r="BH24"/>
      <c r="BI24"/>
    </row>
    <row r="25" spans="1:61" ht="12.75">
      <c r="A25" s="209">
        <v>10</v>
      </c>
      <c r="B25" s="76" t="s">
        <v>31</v>
      </c>
      <c r="C25" s="153"/>
      <c r="D25" s="138"/>
      <c r="E25" s="138"/>
      <c r="F25" s="77"/>
      <c r="G25" s="216">
        <f>SUM(F25:F26)</f>
        <v>0</v>
      </c>
      <c r="H25" s="101"/>
      <c r="I25" s="218"/>
      <c r="J25" s="218"/>
      <c r="K25" s="221">
        <f>IF(ISBLANK(H25),"",K23+IF(UPPER(I25)="X",H25+H26+10,H25+H26))</f>
      </c>
      <c r="L25" s="101"/>
      <c r="M25" s="218"/>
      <c r="N25" s="218"/>
      <c r="O25" s="221">
        <f>IF(ISBLANK(L25),"",O23+IF(UPPER(M25)="X",L25+L26+10,L25+L26))</f>
      </c>
      <c r="P25" s="101"/>
      <c r="Q25" s="218"/>
      <c r="R25" s="218"/>
      <c r="S25" s="221">
        <f>IF(ISBLANK(P25),"",S23+IF(UPPER(Q25)="X",P25+P26+10,P25+P26))</f>
      </c>
      <c r="T25" s="101"/>
      <c r="U25" s="218"/>
      <c r="V25" s="218"/>
      <c r="W25" s="221">
        <f>IF(ISBLANK(T25),"",W23+IF(UPPER(U25)="X",T25+T26+10,T25+T26))</f>
      </c>
      <c r="X25" s="101"/>
      <c r="Y25" s="218"/>
      <c r="Z25" s="218"/>
      <c r="AA25" s="221">
        <f>IF(ISBLANK(X25),"",AA23+IF(UPPER(Y25)="X",X25+X26+10,X25+X26))</f>
      </c>
      <c r="AB25" s="101"/>
      <c r="AC25" s="218"/>
      <c r="AD25" s="218"/>
      <c r="AE25" s="221">
        <f>IF(ISBLANK(AB25),"",AE23+IF(UPPER(AC25)="X",AB25+AB26+10,AB25+AB26))</f>
      </c>
      <c r="AF25" s="101"/>
      <c r="AG25" s="218"/>
      <c r="AH25" s="218"/>
      <c r="AI25" s="221">
        <f>IF(ISBLANK(AF25),"",AI23+IF(UPPER(AG25)="X",AF25+AF26+10,AF25+AF26))</f>
      </c>
      <c r="AJ25" s="101"/>
      <c r="AK25" s="218"/>
      <c r="AL25" s="218"/>
      <c r="AM25" s="221">
        <f>IF(ISBLANK(AJ25),"",AM23+IF(UPPER(AK25)="X",AJ25+AJ26+10,AJ25+AJ26))</f>
      </c>
      <c r="AN25" s="101"/>
      <c r="AO25" s="218"/>
      <c r="AP25" s="218"/>
      <c r="AQ25" s="221">
        <f>IF(ISBLANK(AN25),"",AQ23+IF(UPPER(AO25)="X",AN25+AN26+10,AN25+AN26))</f>
      </c>
      <c r="AR25" s="101"/>
      <c r="AS25" s="218"/>
      <c r="AT25" s="218"/>
      <c r="AU25" s="221">
        <f>IF(ISBLANK(AR25),"",AU23+IF(UPPER(AS25)="X",AR25+AR26+10,AR25+AR26))</f>
      </c>
      <c r="AV25" s="101"/>
      <c r="AW25" s="218"/>
      <c r="AX25" s="218"/>
      <c r="AY25" s="221">
        <f>IF(ISBLANK(AV25),"",AY23+IF(UPPER(AW25)="X",AV25+AV26+10,AV25+AV26))</f>
      </c>
      <c r="AZ25" s="101"/>
      <c r="BA25" s="218"/>
      <c r="BB25" s="218"/>
      <c r="BC25" s="221">
        <f>IF(ISBLANK(AZ25),"",BC23+IF(UPPER(BA25)="X",AZ25+AZ26+10,AZ25+AZ26))</f>
      </c>
      <c r="BD25" s="101"/>
      <c r="BE25" s="218"/>
      <c r="BF25" s="218"/>
      <c r="BG25" s="221">
        <f>IF(ISBLANK(BD25),"",BG23+IF(UPPER(BE25)="X",BD25+BD26+10,BD25+BD26))</f>
      </c>
      <c r="BH25"/>
      <c r="BI25"/>
    </row>
    <row r="26" spans="1:61" ht="12.75">
      <c r="A26" s="210"/>
      <c r="B26" s="78" t="s">
        <v>38</v>
      </c>
      <c r="C26" s="151"/>
      <c r="D26" s="139"/>
      <c r="E26" s="139"/>
      <c r="F26" s="79"/>
      <c r="G26" s="216"/>
      <c r="H26" s="101"/>
      <c r="I26" s="219"/>
      <c r="J26" s="219"/>
      <c r="K26" s="222"/>
      <c r="L26" s="101"/>
      <c r="M26" s="219"/>
      <c r="N26" s="219"/>
      <c r="O26" s="222"/>
      <c r="P26" s="101"/>
      <c r="Q26" s="219"/>
      <c r="R26" s="219"/>
      <c r="S26" s="222"/>
      <c r="T26" s="101"/>
      <c r="U26" s="219"/>
      <c r="V26" s="219"/>
      <c r="W26" s="222"/>
      <c r="X26" s="101"/>
      <c r="Y26" s="219"/>
      <c r="Z26" s="219"/>
      <c r="AA26" s="222"/>
      <c r="AB26" s="101"/>
      <c r="AC26" s="219"/>
      <c r="AD26" s="219"/>
      <c r="AE26" s="222"/>
      <c r="AF26" s="101"/>
      <c r="AG26" s="219"/>
      <c r="AH26" s="219"/>
      <c r="AI26" s="222"/>
      <c r="AJ26" s="101"/>
      <c r="AK26" s="219"/>
      <c r="AL26" s="219"/>
      <c r="AM26" s="222"/>
      <c r="AN26" s="101"/>
      <c r="AO26" s="219"/>
      <c r="AP26" s="219"/>
      <c r="AQ26" s="222"/>
      <c r="AR26" s="101"/>
      <c r="AS26" s="219"/>
      <c r="AT26" s="219"/>
      <c r="AU26" s="222"/>
      <c r="AV26" s="101"/>
      <c r="AW26" s="219"/>
      <c r="AX26" s="219"/>
      <c r="AY26" s="222"/>
      <c r="AZ26" s="101"/>
      <c r="BA26" s="219"/>
      <c r="BB26" s="219"/>
      <c r="BC26" s="222"/>
      <c r="BD26" s="101"/>
      <c r="BE26" s="219"/>
      <c r="BF26" s="219"/>
      <c r="BG26" s="222"/>
      <c r="BH26"/>
      <c r="BI26"/>
    </row>
    <row r="27" spans="1:61" ht="12.75">
      <c r="A27" s="207">
        <v>11</v>
      </c>
      <c r="B27" s="38" t="s">
        <v>31</v>
      </c>
      <c r="C27" s="152"/>
      <c r="D27" s="135"/>
      <c r="E27" s="135"/>
      <c r="F27" s="15"/>
      <c r="G27" s="216">
        <f>SUM(F27:F28)</f>
        <v>0</v>
      </c>
      <c r="H27" s="101"/>
      <c r="I27" s="218"/>
      <c r="J27" s="218"/>
      <c r="K27" s="221">
        <f>IF(ISBLANK(H27),"",K25+IF(UPPER(I27)="X",H27+H28+10,H27+H28))</f>
      </c>
      <c r="L27" s="101"/>
      <c r="M27" s="218"/>
      <c r="N27" s="218"/>
      <c r="O27" s="221">
        <f>IF(ISBLANK(L27),"",O25+IF(UPPER(M27)="X",L27+L28+10,L27+L28))</f>
      </c>
      <c r="P27" s="101"/>
      <c r="Q27" s="218"/>
      <c r="R27" s="218"/>
      <c r="S27" s="221">
        <f>IF(ISBLANK(P27),"",S25+IF(UPPER(Q27)="X",P27+P28+10,P27+P28))</f>
      </c>
      <c r="T27" s="101"/>
      <c r="U27" s="218"/>
      <c r="V27" s="218"/>
      <c r="W27" s="221">
        <f>IF(ISBLANK(T27),"",W25+IF(UPPER(U27)="X",T27+T28+10,T27+T28))</f>
      </c>
      <c r="X27" s="101"/>
      <c r="Y27" s="218"/>
      <c r="Z27" s="218"/>
      <c r="AA27" s="221">
        <f>IF(ISBLANK(X27),"",AA25+IF(UPPER(Y27)="X",X27+X28+10,X27+X28))</f>
      </c>
      <c r="AB27" s="101"/>
      <c r="AC27" s="218"/>
      <c r="AD27" s="218"/>
      <c r="AE27" s="221">
        <f>IF(ISBLANK(AB27),"",AE25+IF(UPPER(AC27)="X",AB27+AB28+10,AB27+AB28))</f>
      </c>
      <c r="AF27" s="101"/>
      <c r="AG27" s="218"/>
      <c r="AH27" s="218"/>
      <c r="AI27" s="221">
        <f>IF(ISBLANK(AF27),"",AI25+IF(UPPER(AG27)="X",AF27+AF28+10,AF27+AF28))</f>
      </c>
      <c r="AJ27" s="101"/>
      <c r="AK27" s="218"/>
      <c r="AL27" s="218"/>
      <c r="AM27" s="221">
        <f>IF(ISBLANK(AJ27),"",AM25+IF(UPPER(AK27)="X",AJ27+AJ28+10,AJ27+AJ28))</f>
      </c>
      <c r="AN27" s="101"/>
      <c r="AO27" s="218"/>
      <c r="AP27" s="218"/>
      <c r="AQ27" s="221">
        <f>IF(ISBLANK(AN27),"",AQ25+IF(UPPER(AO27)="X",AN27+AN28+10,AN27+AN28))</f>
      </c>
      <c r="AR27" s="101"/>
      <c r="AS27" s="218"/>
      <c r="AT27" s="218"/>
      <c r="AU27" s="221">
        <f>IF(ISBLANK(AR27),"",AU25+IF(UPPER(AS27)="X",AR27+AR28+10,AR27+AR28))</f>
      </c>
      <c r="AV27" s="101"/>
      <c r="AW27" s="218"/>
      <c r="AX27" s="218"/>
      <c r="AY27" s="221">
        <f>IF(ISBLANK(AV27),"",AY25+IF(UPPER(AW27)="X",AV27+AV28+10,AV27+AV28))</f>
      </c>
      <c r="AZ27" s="101"/>
      <c r="BA27" s="218"/>
      <c r="BB27" s="218"/>
      <c r="BC27" s="221">
        <f>IF(ISBLANK(AZ27),"",BC25+IF(UPPER(BA27)="X",AZ27+AZ28+10,AZ27+AZ28))</f>
      </c>
      <c r="BD27" s="101"/>
      <c r="BE27" s="218"/>
      <c r="BF27" s="218"/>
      <c r="BG27" s="221">
        <f>IF(ISBLANK(BD27),"",BG25+IF(UPPER(BE27)="X",BD27+BD28+10,BD27+BD28))</f>
      </c>
      <c r="BH27"/>
      <c r="BI27"/>
    </row>
    <row r="28" spans="1:61" ht="12.75">
      <c r="A28" s="208"/>
      <c r="B28" s="38" t="s">
        <v>38</v>
      </c>
      <c r="C28" s="143"/>
      <c r="D28" s="15"/>
      <c r="E28" s="14"/>
      <c r="F28" s="15"/>
      <c r="G28" s="216"/>
      <c r="H28" s="101"/>
      <c r="I28" s="219"/>
      <c r="J28" s="219"/>
      <c r="K28" s="222"/>
      <c r="L28" s="101"/>
      <c r="M28" s="219"/>
      <c r="N28" s="219"/>
      <c r="O28" s="222"/>
      <c r="P28" s="101"/>
      <c r="Q28" s="219"/>
      <c r="R28" s="219"/>
      <c r="S28" s="222"/>
      <c r="T28" s="101"/>
      <c r="U28" s="219"/>
      <c r="V28" s="219"/>
      <c r="W28" s="222"/>
      <c r="X28" s="101"/>
      <c r="Y28" s="219"/>
      <c r="Z28" s="219"/>
      <c r="AA28" s="222"/>
      <c r="AB28" s="101"/>
      <c r="AC28" s="219"/>
      <c r="AD28" s="219"/>
      <c r="AE28" s="222"/>
      <c r="AF28" s="101"/>
      <c r="AG28" s="219"/>
      <c r="AH28" s="219"/>
      <c r="AI28" s="222"/>
      <c r="AJ28" s="101"/>
      <c r="AK28" s="219"/>
      <c r="AL28" s="219"/>
      <c r="AM28" s="222"/>
      <c r="AN28" s="101"/>
      <c r="AO28" s="219"/>
      <c r="AP28" s="219"/>
      <c r="AQ28" s="222"/>
      <c r="AR28" s="101"/>
      <c r="AS28" s="219"/>
      <c r="AT28" s="219"/>
      <c r="AU28" s="222"/>
      <c r="AV28" s="101"/>
      <c r="AW28" s="219"/>
      <c r="AX28" s="219"/>
      <c r="AY28" s="222"/>
      <c r="AZ28" s="101"/>
      <c r="BA28" s="219"/>
      <c r="BB28" s="219"/>
      <c r="BC28" s="222"/>
      <c r="BD28" s="101"/>
      <c r="BE28" s="219"/>
      <c r="BF28" s="219"/>
      <c r="BG28" s="222"/>
      <c r="BH28"/>
      <c r="BI28"/>
    </row>
    <row r="29" spans="1:61" ht="12.75">
      <c r="A29" s="209">
        <v>12</v>
      </c>
      <c r="B29" s="76" t="s">
        <v>31</v>
      </c>
      <c r="C29" s="146"/>
      <c r="D29" s="77"/>
      <c r="E29" s="137"/>
      <c r="F29" s="77"/>
      <c r="G29" s="216">
        <f>SUM(F29:F30)</f>
        <v>0</v>
      </c>
      <c r="H29" s="101"/>
      <c r="I29" s="218"/>
      <c r="J29" s="218"/>
      <c r="K29" s="221">
        <f>IF(ISBLANK(H29),"",K27+IF(UPPER(I29)="X",H29+H30+10,H29+H30))</f>
      </c>
      <c r="L29" s="101"/>
      <c r="M29" s="218"/>
      <c r="N29" s="218"/>
      <c r="O29" s="221">
        <f>IF(ISBLANK(L29),"",O27+IF(UPPER(M29)="X",L29+L30+10,L29+L30))</f>
      </c>
      <c r="P29" s="101"/>
      <c r="Q29" s="218"/>
      <c r="R29" s="218"/>
      <c r="S29" s="221">
        <f>IF(ISBLANK(P29),"",S27+IF(UPPER(Q29)="X",P29+P30+10,P29+P30))</f>
      </c>
      <c r="T29" s="101"/>
      <c r="U29" s="218"/>
      <c r="V29" s="218"/>
      <c r="W29" s="221">
        <f>IF(ISBLANK(T29),"",W27+IF(UPPER(U29)="X",T29+T30+10,T29+T30))</f>
      </c>
      <c r="X29" s="101"/>
      <c r="Y29" s="218"/>
      <c r="Z29" s="218"/>
      <c r="AA29" s="221">
        <f>IF(ISBLANK(X29),"",AA27+IF(UPPER(Y29)="X",X29+X30+10,X29+X30))</f>
      </c>
      <c r="AB29" s="101"/>
      <c r="AC29" s="218"/>
      <c r="AD29" s="218"/>
      <c r="AE29" s="221">
        <f>IF(ISBLANK(AB29),"",AE27+IF(UPPER(AC29)="X",AB29+AB30+10,AB29+AB30))</f>
      </c>
      <c r="AF29" s="101"/>
      <c r="AG29" s="218"/>
      <c r="AH29" s="218"/>
      <c r="AI29" s="221">
        <f>IF(ISBLANK(AF29),"",AI27+IF(UPPER(AG29)="X",AF29+AF30+10,AF29+AF30))</f>
      </c>
      <c r="AJ29" s="101"/>
      <c r="AK29" s="218"/>
      <c r="AL29" s="218"/>
      <c r="AM29" s="221">
        <f>IF(ISBLANK(AJ29),"",AM27+IF(UPPER(AK29)="X",AJ29+AJ30+10,AJ29+AJ30))</f>
      </c>
      <c r="AN29" s="101"/>
      <c r="AO29" s="218"/>
      <c r="AP29" s="218"/>
      <c r="AQ29" s="221">
        <f>IF(ISBLANK(AN29),"",AQ27+IF(UPPER(AO29)="X",AN29+AN30+10,AN29+AN30))</f>
      </c>
      <c r="AR29" s="101"/>
      <c r="AS29" s="218"/>
      <c r="AT29" s="218"/>
      <c r="AU29" s="221">
        <f>IF(ISBLANK(AR29),"",AU27+IF(UPPER(AS29)="X",AR29+AR30+10,AR29+AR30))</f>
      </c>
      <c r="AV29" s="101"/>
      <c r="AW29" s="218"/>
      <c r="AX29" s="218"/>
      <c r="AY29" s="221">
        <f>IF(ISBLANK(AV29),"",AY27+IF(UPPER(AW29)="X",AV29+AV30+10,AV29+AV30))</f>
      </c>
      <c r="AZ29" s="101"/>
      <c r="BA29" s="218"/>
      <c r="BB29" s="218"/>
      <c r="BC29" s="221">
        <f>IF(ISBLANK(AZ29),"",BC27+IF(UPPER(BA29)="X",AZ29+AZ30+10,AZ29+AZ30))</f>
      </c>
      <c r="BD29" s="101"/>
      <c r="BE29" s="218"/>
      <c r="BF29" s="218"/>
      <c r="BG29" s="221">
        <f>IF(ISBLANK(BD29),"",BG27+IF(UPPER(BE29)="X",BD29+BD30+10,BD29+BD30))</f>
      </c>
      <c r="BH29"/>
      <c r="BI29"/>
    </row>
    <row r="30" spans="1:61" ht="13.5" thickBot="1">
      <c r="A30" s="211"/>
      <c r="B30" s="72" t="s">
        <v>38</v>
      </c>
      <c r="C30" s="147"/>
      <c r="D30" s="16"/>
      <c r="E30" s="136"/>
      <c r="F30" s="16"/>
      <c r="G30" s="217"/>
      <c r="H30" s="102"/>
      <c r="I30" s="220"/>
      <c r="J30" s="220"/>
      <c r="K30" s="223"/>
      <c r="L30" s="102"/>
      <c r="M30" s="220"/>
      <c r="N30" s="220"/>
      <c r="O30" s="223"/>
      <c r="P30" s="102"/>
      <c r="Q30" s="220"/>
      <c r="R30" s="220"/>
      <c r="S30" s="223"/>
      <c r="T30" s="102"/>
      <c r="U30" s="220"/>
      <c r="V30" s="220"/>
      <c r="W30" s="223"/>
      <c r="X30" s="102"/>
      <c r="Y30" s="220"/>
      <c r="Z30" s="220"/>
      <c r="AA30" s="223"/>
      <c r="AB30" s="102"/>
      <c r="AC30" s="220"/>
      <c r="AD30" s="220"/>
      <c r="AE30" s="223"/>
      <c r="AF30" s="102"/>
      <c r="AG30" s="220"/>
      <c r="AH30" s="220"/>
      <c r="AI30" s="223"/>
      <c r="AJ30" s="102"/>
      <c r="AK30" s="220"/>
      <c r="AL30" s="220"/>
      <c r="AM30" s="223"/>
      <c r="AN30" s="102"/>
      <c r="AO30" s="220"/>
      <c r="AP30" s="220"/>
      <c r="AQ30" s="223"/>
      <c r="AR30" s="102"/>
      <c r="AS30" s="220"/>
      <c r="AT30" s="220"/>
      <c r="AU30" s="223"/>
      <c r="AV30" s="102"/>
      <c r="AW30" s="220"/>
      <c r="AX30" s="220"/>
      <c r="AY30" s="223"/>
      <c r="AZ30" s="102"/>
      <c r="BA30" s="220"/>
      <c r="BB30" s="220"/>
      <c r="BC30" s="223"/>
      <c r="BD30" s="102"/>
      <c r="BE30" s="220"/>
      <c r="BF30" s="220"/>
      <c r="BG30" s="223"/>
      <c r="BH30"/>
      <c r="BI30"/>
    </row>
    <row r="31" spans="1:61" ht="13.5" thickBot="1">
      <c r="A31" s="34" t="s">
        <v>17</v>
      </c>
      <c r="B31" s="73"/>
      <c r="C31" s="148"/>
      <c r="D31" s="37"/>
      <c r="E31" s="73"/>
      <c r="F31" s="37"/>
      <c r="G31" s="184">
        <f>SUM(G7:G30)</f>
        <v>0</v>
      </c>
      <c r="H31" s="201" t="s">
        <v>92</v>
      </c>
      <c r="I31" s="202"/>
      <c r="J31" s="19">
        <f>IF(COUNTA(J6:J30)&gt;5,(COUNTA(J6:J30)-5)*5,0)</f>
        <v>0</v>
      </c>
      <c r="K31" s="25">
        <v>608</v>
      </c>
      <c r="L31" s="201" t="s">
        <v>92</v>
      </c>
      <c r="M31" s="202"/>
      <c r="N31" s="19">
        <f>IF(COUNTA(N6:N30)&gt;5,(COUNTA(N6:N30)-5)*5,0)</f>
        <v>0</v>
      </c>
      <c r="O31" s="25">
        <v>796</v>
      </c>
      <c r="P31" s="201" t="s">
        <v>92</v>
      </c>
      <c r="Q31" s="202"/>
      <c r="R31" s="19">
        <f>IF(COUNTA(R6:R30)&gt;5,(COUNTA(R6:R30)-5)*5,0)</f>
        <v>0</v>
      </c>
      <c r="S31" s="25">
        <v>426</v>
      </c>
      <c r="T31" s="201" t="s">
        <v>92</v>
      </c>
      <c r="U31" s="202"/>
      <c r="V31" s="19">
        <f>IF(COUNTA(V6:V30)&gt;5,(COUNTA(V6:V30)-5)*5,0)</f>
        <v>0</v>
      </c>
      <c r="W31" s="25">
        <v>695</v>
      </c>
      <c r="X31" s="201" t="s">
        <v>92</v>
      </c>
      <c r="Y31" s="202"/>
      <c r="Z31" s="19">
        <f>IF(COUNTA(Z6:Z30)&gt;5,(COUNTA(Z6:Z30)-5)*5,0)</f>
        <v>0</v>
      </c>
      <c r="AA31" s="25">
        <v>533</v>
      </c>
      <c r="AB31" s="201" t="s">
        <v>92</v>
      </c>
      <c r="AC31" s="202"/>
      <c r="AD31" s="19">
        <f>IF(COUNTA(AD6:AD30)&gt;5,(COUNTA(AD6:AD30)-5)*5,0)</f>
        <v>0</v>
      </c>
      <c r="AE31" s="25">
        <f>IF(ISBLANK(AD31),MAX(AE6:AE30),MAX(AE6:AE30)-AD31)</f>
        <v>0</v>
      </c>
      <c r="AF31" s="201" t="s">
        <v>92</v>
      </c>
      <c r="AG31" s="202"/>
      <c r="AH31" s="19">
        <f>IF(COUNTA(AH6:AH30)&gt;5,(COUNTA(AH6:AH30)-5)*5,0)</f>
        <v>0</v>
      </c>
      <c r="AI31" s="25">
        <v>883</v>
      </c>
      <c r="AJ31" s="201" t="s">
        <v>92</v>
      </c>
      <c r="AK31" s="202"/>
      <c r="AL31" s="19">
        <f>IF(COUNTA(AL6:AL30)&gt;5,(COUNTA(AL6:AL30)-5)*5,0)</f>
        <v>0</v>
      </c>
      <c r="AM31" s="25">
        <f>IF(ISBLANK(AL31),MAX(AM6:AM30),MAX(AM6:AM30)-AL31)</f>
        <v>0</v>
      </c>
      <c r="AN31" s="201" t="s">
        <v>92</v>
      </c>
      <c r="AO31" s="202"/>
      <c r="AP31" s="19">
        <f>IF(COUNTA(AP6:AP30)&gt;5,(COUNTA(AP6:AP30)-5)*5,0)</f>
        <v>0</v>
      </c>
      <c r="AQ31" s="25">
        <f>IF(ISBLANK(AP31),MAX(AQ6:AQ30),MAX(AQ6:AQ30)-AP31)</f>
        <v>0</v>
      </c>
      <c r="AR31" s="201" t="s">
        <v>92</v>
      </c>
      <c r="AS31" s="202"/>
      <c r="AT31" s="19">
        <f>IF(COUNTA(AT6:AT30)&gt;5,(COUNTA(AT6:AT30)-5)*5,0)</f>
        <v>0</v>
      </c>
      <c r="AU31" s="25">
        <f>IF(ISBLANK(AT31),MAX(AU6:AU30),MAX(AU6:AU30)-AT31)</f>
        <v>0</v>
      </c>
      <c r="AV31" s="201" t="s">
        <v>92</v>
      </c>
      <c r="AW31" s="202"/>
      <c r="AX31" s="19">
        <f>IF(COUNTA(AX6:AX30)&gt;5,(COUNTA(AX6:AX30)-5)*5,0)</f>
        <v>0</v>
      </c>
      <c r="AY31" s="25">
        <f>IF(ISBLANK(AX31),MAX(AY6:AY30),MAX(AY6:AY30)-AX31)</f>
        <v>0</v>
      </c>
      <c r="AZ31" s="201" t="s">
        <v>92</v>
      </c>
      <c r="BA31" s="202"/>
      <c r="BB31" s="19">
        <f>IF(COUNTA(BB6:BB30)&gt;5,(COUNTA(BB6:BB30)-5)*5,0)</f>
        <v>0</v>
      </c>
      <c r="BC31" s="25">
        <f>IF(ISBLANK(BB31),MAX(BC6:BC30),MAX(BC6:BC30)-BB31)</f>
        <v>0</v>
      </c>
      <c r="BD31" s="201" t="s">
        <v>92</v>
      </c>
      <c r="BE31" s="202"/>
      <c r="BF31" s="19">
        <f>IF(COUNTA(BF6:BF30)&gt;5,(COUNTA(BF6:BF30)-5)*5,0)</f>
        <v>0</v>
      </c>
      <c r="BG31" s="25">
        <f>IF(ISBLANK(BF31),MAX(BG6:BG30),MAX(BG6:BG30)-BF31)</f>
        <v>0</v>
      </c>
      <c r="BH31"/>
      <c r="BI31"/>
    </row>
    <row r="32" spans="1:61" ht="14.25" customHeight="1">
      <c r="A32" s="38"/>
      <c r="B32" s="38"/>
      <c r="C32" s="149"/>
      <c r="D32" s="39"/>
      <c r="E32" s="38"/>
      <c r="F32" s="39"/>
      <c r="G32" s="38"/>
      <c r="I32" s="198" t="s">
        <v>95</v>
      </c>
      <c r="J32" s="199"/>
      <c r="K32" s="38">
        <f>IF(P4ST01="Paire",ROUND(HandiP01/100*P4CUM,0),IF(P4ST01="J 1",ROUND(HandiJ1P01/100*P4CUM,0),ROUND(HandiJ2P01/100*P4CUM,0)))</f>
        <v>0</v>
      </c>
      <c r="M32" s="198" t="s">
        <v>95</v>
      </c>
      <c r="N32" s="199"/>
      <c r="O32" s="38">
        <f>IF(P4ST02="Paire",ROUND(HandiP02/100*P4CUM,0),IF(P4ST02="J 1",ROUND(HandiJ1P02/100*P4CUM,0),ROUND(HandiJ2P02/100*P4CUM,0)))</f>
        <v>0</v>
      </c>
      <c r="Q32" s="198" t="s">
        <v>95</v>
      </c>
      <c r="R32" s="199"/>
      <c r="S32" s="38">
        <f>IF(P4ST03="Paire",ROUND(HandiP03/100*P4CUM,0),IF(P4ST03="J 1",ROUND(HandiJ1P03/100*P4CUM,0),ROUND(HandiJ2P03/100*P4CUM,0)))</f>
        <v>0</v>
      </c>
      <c r="U32" s="198" t="s">
        <v>95</v>
      </c>
      <c r="V32" s="199"/>
      <c r="W32" s="38">
        <f>IF(P4ST04="Paire",ROUND(HandiP04/100*P4CUM,0),IF(P4ST04="J 1",ROUND(HandiJ1P04/100*P4CUM,0),ROUND(HandiJ2P04/100*P4CUM,0)))</f>
        <v>0</v>
      </c>
      <c r="Y32" s="198" t="s">
        <v>95</v>
      </c>
      <c r="Z32" s="199"/>
      <c r="AA32" s="38">
        <f>IF(P4ST05="Paire",ROUND(HandiP05/100*P4CUM,0),IF(P4ST05="J 1",ROUND(HandiJ1P05/100*P4CUM,0),ROUND(HandiJ2P05/100*P4CUM,0)))</f>
        <v>0</v>
      </c>
      <c r="AC32" s="198" t="s">
        <v>95</v>
      </c>
      <c r="AD32" s="199"/>
      <c r="AE32" s="38">
        <f>IF(P4ST06="Paire",ROUND(HandiP06/100*P4CUM,0),IF(P4ST06="J 1",ROUND(HandiJ1P06/100*P4CUM,0),ROUND(HandiJ2P06/100*P4CUM,0)))</f>
        <v>0</v>
      </c>
      <c r="AG32" s="198" t="s">
        <v>95</v>
      </c>
      <c r="AH32" s="199"/>
      <c r="AI32" s="38">
        <f>IF(P4ST07="Paire",ROUND(HandiP07/100*P4CUM,0),IF(P4ST07="J 1",ROUND(HandiJ1P07/100*P4CUM,0),ROUND(HandiJ2P07/100*P4CUM,0)))</f>
        <v>0</v>
      </c>
      <c r="AK32" s="198" t="s">
        <v>95</v>
      </c>
      <c r="AL32" s="199"/>
      <c r="AM32" s="38">
        <f>IF(P4ST08="Paire",ROUND(HandiP08/100*P4CUM,0),IF(P4ST08="J 1",ROUND(HandiJ1P08/100*P4CUM,0),ROUND(HandiJ2P08/100*P4CUM,0)))</f>
        <v>0</v>
      </c>
      <c r="AO32" s="198" t="s">
        <v>95</v>
      </c>
      <c r="AP32" s="199"/>
      <c r="AQ32" s="38">
        <f>IF(P4ST09="Paire",ROUND(HandiP09/100*P4CUM,0),IF(P4ST09="J 1",ROUND(HandiJ1P09/100*P4CUM,0),ROUND(HandiJ2P09/100*P4CUM,0)))</f>
        <v>0</v>
      </c>
      <c r="AS32" s="198" t="s">
        <v>95</v>
      </c>
      <c r="AT32" s="199"/>
      <c r="AU32" s="38">
        <f>IF(P4ST10="Paire",ROUND(HandiP10/100*P4CUM,0),IF(P4ST10="J 1",ROUND(HandiJ1P10/100*P4CUM,0),ROUND(HandiJ2P10/100*P4CUM,0)))</f>
        <v>0</v>
      </c>
      <c r="AW32" s="198" t="s">
        <v>95</v>
      </c>
      <c r="AX32" s="199"/>
      <c r="AY32" s="38">
        <f>IF(P4ST11="Paire",ROUND(HandiP11/100*P4CUM,0),IF(P4ST11="J 1",ROUND(HandiJ1P11/100*P4CUM,0),ROUND(HandiJ2P11/100*P4CUM,0)))</f>
        <v>0</v>
      </c>
      <c r="BA32" s="198" t="s">
        <v>95</v>
      </c>
      <c r="BB32" s="199"/>
      <c r="BC32" s="38">
        <f>IF(P4ST12="Paire",ROUND(HandiP12/100*P4CUM,0),IF(P4ST12="J 1",ROUND(HandiJ1P12/100*P4CUM,0),ROUND(HandiJ2P12/100*P4CUM,0)))</f>
        <v>0</v>
      </c>
      <c r="BE32" s="198" t="s">
        <v>95</v>
      </c>
      <c r="BF32" s="199"/>
      <c r="BG32" s="38">
        <f>IF(P4ST13="Paire",ROUND(HandiP13/100*P4CUM,0),IF(P4ST13="J 1",ROUND(HandiJ1P13/100*P4CUM,0),ROUND(HandiJ2P13/100*P4CUM,0)))</f>
        <v>0</v>
      </c>
      <c r="BI32" s="38"/>
    </row>
    <row r="33" spans="1:61" ht="14.25" customHeight="1">
      <c r="A33" s="38"/>
      <c r="B33" s="38"/>
      <c r="C33" s="149"/>
      <c r="D33" s="39"/>
      <c r="E33" s="38"/>
      <c r="F33" s="39"/>
      <c r="G33" s="38"/>
      <c r="I33" s="200" t="s">
        <v>17</v>
      </c>
      <c r="J33" s="199"/>
      <c r="K33" s="38">
        <f>T01CUM4+K32</f>
        <v>608</v>
      </c>
      <c r="M33" s="200" t="s">
        <v>17</v>
      </c>
      <c r="N33" s="199"/>
      <c r="O33" s="38">
        <f>T02CUM4+O32</f>
        <v>796</v>
      </c>
      <c r="Q33" s="200" t="s">
        <v>17</v>
      </c>
      <c r="R33" s="199"/>
      <c r="S33" s="38">
        <f>T03CUM4+S32</f>
        <v>426</v>
      </c>
      <c r="U33" s="200" t="s">
        <v>17</v>
      </c>
      <c r="V33" s="199"/>
      <c r="W33" s="38">
        <f>T04CUM4+W32</f>
        <v>695</v>
      </c>
      <c r="Y33" s="200" t="s">
        <v>17</v>
      </c>
      <c r="Z33" s="199"/>
      <c r="AA33" s="38">
        <f>T05CUM4+AA32</f>
        <v>533</v>
      </c>
      <c r="AC33" s="200" t="s">
        <v>17</v>
      </c>
      <c r="AD33" s="199"/>
      <c r="AE33" s="38">
        <f>T06CUM4+AE32</f>
        <v>0</v>
      </c>
      <c r="AG33" s="200" t="s">
        <v>17</v>
      </c>
      <c r="AH33" s="199"/>
      <c r="AI33" s="38">
        <f>T07CUM4+AI32</f>
        <v>883</v>
      </c>
      <c r="AK33" s="200" t="s">
        <v>17</v>
      </c>
      <c r="AL33" s="199"/>
      <c r="AM33" s="38">
        <f>T08CUM4+AM32</f>
        <v>0</v>
      </c>
      <c r="AO33" s="200" t="s">
        <v>17</v>
      </c>
      <c r="AP33" s="199"/>
      <c r="AQ33" s="38">
        <f>T09CUM4+AQ32</f>
        <v>0</v>
      </c>
      <c r="AS33" s="200" t="s">
        <v>17</v>
      </c>
      <c r="AT33" s="199"/>
      <c r="AU33" s="38">
        <f>T10CUM4+AU32</f>
        <v>0</v>
      </c>
      <c r="AW33" s="200" t="s">
        <v>17</v>
      </c>
      <c r="AX33" s="199"/>
      <c r="AY33" s="38">
        <f>T11CUM4+AY32</f>
        <v>0</v>
      </c>
      <c r="BA33" s="200" t="s">
        <v>17</v>
      </c>
      <c r="BB33" s="199"/>
      <c r="BC33" s="38">
        <f>T12CUM4+BC32</f>
        <v>0</v>
      </c>
      <c r="BE33" s="200" t="s">
        <v>17</v>
      </c>
      <c r="BF33" s="199"/>
      <c r="BG33" s="38">
        <f>T13CUM4+BG32</f>
        <v>0</v>
      </c>
      <c r="BI33" s="38"/>
    </row>
    <row r="34" spans="1:61" ht="14.25" customHeight="1">
      <c r="A34" s="38"/>
      <c r="B34" s="38"/>
      <c r="C34" s="149"/>
      <c r="D34" s="39"/>
      <c r="E34" s="38"/>
      <c r="F34" s="39"/>
      <c r="G34" s="38"/>
      <c r="K34" s="38"/>
      <c r="Q34" s="38"/>
      <c r="U34" s="38"/>
      <c r="W34" s="38"/>
      <c r="AA34" s="38"/>
      <c r="AG34" s="38"/>
      <c r="AK34" s="38"/>
      <c r="AM34" s="38"/>
      <c r="AQ34" s="38"/>
      <c r="AW34" s="38"/>
      <c r="BC34" s="38"/>
      <c r="BI34" s="38"/>
    </row>
    <row r="35" spans="1:61" ht="14.25" customHeight="1">
      <c r="A35" s="93" t="s">
        <v>93</v>
      </c>
      <c r="B35" s="38"/>
      <c r="C35" s="149"/>
      <c r="D35" s="39"/>
      <c r="E35" s="38"/>
      <c r="F35" s="39"/>
      <c r="G35" s="38"/>
      <c r="K35" s="38"/>
      <c r="Q35" s="38"/>
      <c r="U35" s="38"/>
      <c r="W35" s="38"/>
      <c r="AA35" s="38"/>
      <c r="AG35" s="38"/>
      <c r="AK35" s="38"/>
      <c r="AM35" s="38"/>
      <c r="AQ35" s="38"/>
      <c r="AW35" s="38"/>
      <c r="BC35" s="38"/>
      <c r="BI35" s="38"/>
    </row>
    <row r="36" ht="12.75">
      <c r="A36" s="70" t="s">
        <v>35</v>
      </c>
    </row>
    <row r="37" ht="12.75">
      <c r="A37" s="70" t="s">
        <v>34</v>
      </c>
    </row>
  </sheetData>
  <sheetProtection/>
  <mergeCells count="545">
    <mergeCell ref="BE29:BE30"/>
    <mergeCell ref="BF29:BF30"/>
    <mergeCell ref="BG29:BG30"/>
    <mergeCell ref="BE25:BE26"/>
    <mergeCell ref="BF25:BF26"/>
    <mergeCell ref="BG25:BG26"/>
    <mergeCell ref="BE27:BE28"/>
    <mergeCell ref="BF27:BF28"/>
    <mergeCell ref="BG27:BG28"/>
    <mergeCell ref="BE21:BE22"/>
    <mergeCell ref="BF21:BF22"/>
    <mergeCell ref="BG21:BG22"/>
    <mergeCell ref="BE23:BE24"/>
    <mergeCell ref="BF23:BF24"/>
    <mergeCell ref="BG23:BG24"/>
    <mergeCell ref="BF15:BF16"/>
    <mergeCell ref="BG15:BG16"/>
    <mergeCell ref="BE17:BE18"/>
    <mergeCell ref="BF17:BF18"/>
    <mergeCell ref="BG17:BG18"/>
    <mergeCell ref="BE19:BE20"/>
    <mergeCell ref="BF19:BF20"/>
    <mergeCell ref="BG19:BG20"/>
    <mergeCell ref="BA29:BA30"/>
    <mergeCell ref="BB29:BB30"/>
    <mergeCell ref="BC29:BC30"/>
    <mergeCell ref="BE11:BE12"/>
    <mergeCell ref="BF11:BF12"/>
    <mergeCell ref="BG11:BG12"/>
    <mergeCell ref="BE13:BE14"/>
    <mergeCell ref="BF13:BF14"/>
    <mergeCell ref="BG13:BG14"/>
    <mergeCell ref="BE15:BE16"/>
    <mergeCell ref="BA25:BA26"/>
    <mergeCell ref="BB25:BB26"/>
    <mergeCell ref="BC25:BC26"/>
    <mergeCell ref="BA27:BA28"/>
    <mergeCell ref="BB27:BB28"/>
    <mergeCell ref="BC27:BC28"/>
    <mergeCell ref="BA21:BA22"/>
    <mergeCell ref="BB21:BB22"/>
    <mergeCell ref="BC21:BC22"/>
    <mergeCell ref="BA23:BA24"/>
    <mergeCell ref="BB23:BB24"/>
    <mergeCell ref="BC23:BC24"/>
    <mergeCell ref="BB15:BB16"/>
    <mergeCell ref="BC15:BC16"/>
    <mergeCell ref="BA17:BA18"/>
    <mergeCell ref="BB17:BB18"/>
    <mergeCell ref="BC17:BC18"/>
    <mergeCell ref="BA19:BA20"/>
    <mergeCell ref="BB19:BB20"/>
    <mergeCell ref="BC19:BC20"/>
    <mergeCell ref="AW29:AW30"/>
    <mergeCell ref="AX29:AX30"/>
    <mergeCell ref="AY29:AY30"/>
    <mergeCell ref="BA11:BA12"/>
    <mergeCell ref="BB11:BB12"/>
    <mergeCell ref="BC11:BC12"/>
    <mergeCell ref="BA13:BA14"/>
    <mergeCell ref="BB13:BB14"/>
    <mergeCell ref="BC13:BC14"/>
    <mergeCell ref="BA15:BA16"/>
    <mergeCell ref="AW25:AW26"/>
    <mergeCell ref="AX25:AX26"/>
    <mergeCell ref="AY25:AY26"/>
    <mergeCell ref="AW27:AW28"/>
    <mergeCell ref="AX27:AX28"/>
    <mergeCell ref="AY27:AY28"/>
    <mergeCell ref="AW21:AW22"/>
    <mergeCell ref="AX21:AX22"/>
    <mergeCell ref="AY21:AY22"/>
    <mergeCell ref="AW23:AW24"/>
    <mergeCell ref="AX23:AX24"/>
    <mergeCell ref="AY23:AY24"/>
    <mergeCell ref="AX15:AX16"/>
    <mergeCell ref="AY15:AY16"/>
    <mergeCell ref="AW17:AW18"/>
    <mergeCell ref="AX17:AX18"/>
    <mergeCell ref="AY17:AY18"/>
    <mergeCell ref="AW19:AW20"/>
    <mergeCell ref="AX19:AX20"/>
    <mergeCell ref="AY19:AY20"/>
    <mergeCell ref="AS29:AS30"/>
    <mergeCell ref="AT29:AT30"/>
    <mergeCell ref="AU29:AU30"/>
    <mergeCell ref="AW11:AW12"/>
    <mergeCell ref="AX11:AX12"/>
    <mergeCell ref="AY11:AY12"/>
    <mergeCell ref="AW13:AW14"/>
    <mergeCell ref="AX13:AX14"/>
    <mergeCell ref="AY13:AY14"/>
    <mergeCell ref="AW15:AW16"/>
    <mergeCell ref="AS25:AS26"/>
    <mergeCell ref="AT25:AT26"/>
    <mergeCell ref="AU25:AU26"/>
    <mergeCell ref="AS27:AS28"/>
    <mergeCell ref="AT27:AT28"/>
    <mergeCell ref="AU27:AU28"/>
    <mergeCell ref="AS21:AS22"/>
    <mergeCell ref="AT21:AT22"/>
    <mergeCell ref="AU21:AU22"/>
    <mergeCell ref="AS23:AS24"/>
    <mergeCell ref="AT23:AT24"/>
    <mergeCell ref="AU23:AU24"/>
    <mergeCell ref="AT15:AT16"/>
    <mergeCell ref="AU15:AU16"/>
    <mergeCell ref="AS17:AS18"/>
    <mergeCell ref="AT17:AT18"/>
    <mergeCell ref="AU17:AU18"/>
    <mergeCell ref="AS19:AS20"/>
    <mergeCell ref="AT19:AT20"/>
    <mergeCell ref="AU19:AU20"/>
    <mergeCell ref="AO29:AO30"/>
    <mergeCell ref="AP29:AP30"/>
    <mergeCell ref="AQ29:AQ30"/>
    <mergeCell ref="AS11:AS12"/>
    <mergeCell ref="AT11:AT12"/>
    <mergeCell ref="AU11:AU12"/>
    <mergeCell ref="AS13:AS14"/>
    <mergeCell ref="AT13:AT14"/>
    <mergeCell ref="AU13:AU14"/>
    <mergeCell ref="AS15:AS16"/>
    <mergeCell ref="AO25:AO26"/>
    <mergeCell ref="AP25:AP26"/>
    <mergeCell ref="AQ25:AQ26"/>
    <mergeCell ref="AO27:AO28"/>
    <mergeCell ref="AP27:AP28"/>
    <mergeCell ref="AQ27:AQ28"/>
    <mergeCell ref="AO21:AO22"/>
    <mergeCell ref="AP21:AP22"/>
    <mergeCell ref="AQ21:AQ22"/>
    <mergeCell ref="AO23:AO24"/>
    <mergeCell ref="AP23:AP24"/>
    <mergeCell ref="AQ23:AQ24"/>
    <mergeCell ref="AP15:AP16"/>
    <mergeCell ref="AQ15:AQ16"/>
    <mergeCell ref="AO17:AO18"/>
    <mergeCell ref="AP17:AP18"/>
    <mergeCell ref="AQ17:AQ18"/>
    <mergeCell ref="AO19:AO20"/>
    <mergeCell ref="AP19:AP20"/>
    <mergeCell ref="AQ19:AQ20"/>
    <mergeCell ref="AK29:AK30"/>
    <mergeCell ref="AL29:AL30"/>
    <mergeCell ref="AM29:AM30"/>
    <mergeCell ref="AO11:AO12"/>
    <mergeCell ref="AP11:AP12"/>
    <mergeCell ref="AQ11:AQ12"/>
    <mergeCell ref="AO13:AO14"/>
    <mergeCell ref="AP13:AP14"/>
    <mergeCell ref="AQ13:AQ14"/>
    <mergeCell ref="AO15:AO16"/>
    <mergeCell ref="AK25:AK26"/>
    <mergeCell ref="AL25:AL26"/>
    <mergeCell ref="AM25:AM26"/>
    <mergeCell ref="AK27:AK28"/>
    <mergeCell ref="AL27:AL28"/>
    <mergeCell ref="AM27:AM28"/>
    <mergeCell ref="AK21:AK22"/>
    <mergeCell ref="AL21:AL22"/>
    <mergeCell ref="AM21:AM22"/>
    <mergeCell ref="AK23:AK24"/>
    <mergeCell ref="AL23:AL24"/>
    <mergeCell ref="AM23:AM24"/>
    <mergeCell ref="AL15:AL16"/>
    <mergeCell ref="AM15:AM16"/>
    <mergeCell ref="AK17:AK18"/>
    <mergeCell ref="AL17:AL18"/>
    <mergeCell ref="AM17:AM18"/>
    <mergeCell ref="AK19:AK20"/>
    <mergeCell ref="AL19:AL20"/>
    <mergeCell ref="AM19:AM20"/>
    <mergeCell ref="AG29:AG30"/>
    <mergeCell ref="AH29:AH30"/>
    <mergeCell ref="AI29:AI30"/>
    <mergeCell ref="AK11:AK12"/>
    <mergeCell ref="AL11:AL12"/>
    <mergeCell ref="AM11:AM12"/>
    <mergeCell ref="AK13:AK14"/>
    <mergeCell ref="AL13:AL14"/>
    <mergeCell ref="AM13:AM14"/>
    <mergeCell ref="AK15:AK16"/>
    <mergeCell ref="AG25:AG26"/>
    <mergeCell ref="AH25:AH26"/>
    <mergeCell ref="AI25:AI26"/>
    <mergeCell ref="AG27:AG28"/>
    <mergeCell ref="AH27:AH28"/>
    <mergeCell ref="AI27:AI28"/>
    <mergeCell ref="AG21:AG22"/>
    <mergeCell ref="AH21:AH22"/>
    <mergeCell ref="AI21:AI22"/>
    <mergeCell ref="AG23:AG24"/>
    <mergeCell ref="AH23:AH24"/>
    <mergeCell ref="AI23:AI24"/>
    <mergeCell ref="AH15:AH16"/>
    <mergeCell ref="AI15:AI16"/>
    <mergeCell ref="AG17:AG18"/>
    <mergeCell ref="AH17:AH18"/>
    <mergeCell ref="AI17:AI18"/>
    <mergeCell ref="AG19:AG20"/>
    <mergeCell ref="AH19:AH20"/>
    <mergeCell ref="AI19:AI20"/>
    <mergeCell ref="AC29:AC30"/>
    <mergeCell ref="AD29:AD30"/>
    <mergeCell ref="AE29:AE30"/>
    <mergeCell ref="AG11:AG12"/>
    <mergeCell ref="AH11:AH12"/>
    <mergeCell ref="AI11:AI12"/>
    <mergeCell ref="AG13:AG14"/>
    <mergeCell ref="AH13:AH14"/>
    <mergeCell ref="AI13:AI14"/>
    <mergeCell ref="AG15:AG16"/>
    <mergeCell ref="AC25:AC26"/>
    <mergeCell ref="AD25:AD26"/>
    <mergeCell ref="AE25:AE26"/>
    <mergeCell ref="AC27:AC28"/>
    <mergeCell ref="AD27:AD28"/>
    <mergeCell ref="AE27:AE28"/>
    <mergeCell ref="AC21:AC22"/>
    <mergeCell ref="AD21:AD22"/>
    <mergeCell ref="AE21:AE22"/>
    <mergeCell ref="AC23:AC24"/>
    <mergeCell ref="AD23:AD24"/>
    <mergeCell ref="AE23:AE24"/>
    <mergeCell ref="AD15:AD16"/>
    <mergeCell ref="AE15:AE16"/>
    <mergeCell ref="AC17:AC18"/>
    <mergeCell ref="AD17:AD18"/>
    <mergeCell ref="AE17:AE18"/>
    <mergeCell ref="AC19:AC20"/>
    <mergeCell ref="AD19:AD20"/>
    <mergeCell ref="AE19:AE20"/>
    <mergeCell ref="Y29:Y30"/>
    <mergeCell ref="Z29:Z30"/>
    <mergeCell ref="AA29:AA30"/>
    <mergeCell ref="AC11:AC12"/>
    <mergeCell ref="AD11:AD12"/>
    <mergeCell ref="AE11:AE12"/>
    <mergeCell ref="AC13:AC14"/>
    <mergeCell ref="AD13:AD14"/>
    <mergeCell ref="AE13:AE14"/>
    <mergeCell ref="AC15:AC16"/>
    <mergeCell ref="Y25:Y26"/>
    <mergeCell ref="Z25:Z26"/>
    <mergeCell ref="AA25:AA26"/>
    <mergeCell ref="Y27:Y28"/>
    <mergeCell ref="Z27:Z28"/>
    <mergeCell ref="AA27:AA28"/>
    <mergeCell ref="Y21:Y22"/>
    <mergeCell ref="Z21:Z22"/>
    <mergeCell ref="AA21:AA22"/>
    <mergeCell ref="Y23:Y24"/>
    <mergeCell ref="Z23:Z24"/>
    <mergeCell ref="AA23:AA24"/>
    <mergeCell ref="Z15:Z16"/>
    <mergeCell ref="AA15:AA16"/>
    <mergeCell ref="Y17:Y18"/>
    <mergeCell ref="Z17:Z18"/>
    <mergeCell ref="AA17:AA18"/>
    <mergeCell ref="Y19:Y20"/>
    <mergeCell ref="Z19:Z20"/>
    <mergeCell ref="AA19:AA20"/>
    <mergeCell ref="U29:U30"/>
    <mergeCell ref="V29:V30"/>
    <mergeCell ref="W29:W30"/>
    <mergeCell ref="Y11:Y12"/>
    <mergeCell ref="Z11:Z12"/>
    <mergeCell ref="AA11:AA12"/>
    <mergeCell ref="Y13:Y14"/>
    <mergeCell ref="Z13:Z14"/>
    <mergeCell ref="AA13:AA14"/>
    <mergeCell ref="Y15:Y16"/>
    <mergeCell ref="U25:U26"/>
    <mergeCell ref="V25:V26"/>
    <mergeCell ref="W25:W26"/>
    <mergeCell ref="U27:U28"/>
    <mergeCell ref="V27:V28"/>
    <mergeCell ref="W27:W28"/>
    <mergeCell ref="U21:U22"/>
    <mergeCell ref="V21:V22"/>
    <mergeCell ref="W21:W22"/>
    <mergeCell ref="U23:U24"/>
    <mergeCell ref="V23:V24"/>
    <mergeCell ref="W23:W24"/>
    <mergeCell ref="V15:V16"/>
    <mergeCell ref="W15:W16"/>
    <mergeCell ref="U17:U18"/>
    <mergeCell ref="V17:V18"/>
    <mergeCell ref="W17:W18"/>
    <mergeCell ref="U19:U20"/>
    <mergeCell ref="V19:V20"/>
    <mergeCell ref="W19:W20"/>
    <mergeCell ref="Q29:Q30"/>
    <mergeCell ref="R29:R30"/>
    <mergeCell ref="S29:S30"/>
    <mergeCell ref="U11:U12"/>
    <mergeCell ref="V11:V12"/>
    <mergeCell ref="W11:W12"/>
    <mergeCell ref="U13:U14"/>
    <mergeCell ref="V13:V14"/>
    <mergeCell ref="W13:W14"/>
    <mergeCell ref="U15:U16"/>
    <mergeCell ref="Q25:Q26"/>
    <mergeCell ref="R25:R26"/>
    <mergeCell ref="S25:S26"/>
    <mergeCell ref="Q27:Q28"/>
    <mergeCell ref="R27:R28"/>
    <mergeCell ref="S27:S28"/>
    <mergeCell ref="Q21:Q22"/>
    <mergeCell ref="R21:R22"/>
    <mergeCell ref="S21:S22"/>
    <mergeCell ref="Q23:Q24"/>
    <mergeCell ref="R23:R24"/>
    <mergeCell ref="S23:S24"/>
    <mergeCell ref="R15:R16"/>
    <mergeCell ref="S15:S16"/>
    <mergeCell ref="Q17:Q18"/>
    <mergeCell ref="R17:R18"/>
    <mergeCell ref="S17:S18"/>
    <mergeCell ref="Q19:Q20"/>
    <mergeCell ref="R19:R20"/>
    <mergeCell ref="S19:S20"/>
    <mergeCell ref="M29:M30"/>
    <mergeCell ref="N29:N30"/>
    <mergeCell ref="O29:O30"/>
    <mergeCell ref="Q11:Q12"/>
    <mergeCell ref="R11:R12"/>
    <mergeCell ref="S11:S12"/>
    <mergeCell ref="Q13:Q14"/>
    <mergeCell ref="R13:R14"/>
    <mergeCell ref="S13:S14"/>
    <mergeCell ref="Q15:Q16"/>
    <mergeCell ref="M25:M26"/>
    <mergeCell ref="N25:N26"/>
    <mergeCell ref="O25:O26"/>
    <mergeCell ref="M27:M28"/>
    <mergeCell ref="N27:N28"/>
    <mergeCell ref="O27:O28"/>
    <mergeCell ref="M21:M22"/>
    <mergeCell ref="N21:N22"/>
    <mergeCell ref="O21:O22"/>
    <mergeCell ref="M23:M24"/>
    <mergeCell ref="N23:N24"/>
    <mergeCell ref="O23:O24"/>
    <mergeCell ref="M17:M18"/>
    <mergeCell ref="N17:N18"/>
    <mergeCell ref="O17:O18"/>
    <mergeCell ref="M19:M20"/>
    <mergeCell ref="N19:N20"/>
    <mergeCell ref="O19:O20"/>
    <mergeCell ref="BC9:BC10"/>
    <mergeCell ref="BE9:BE10"/>
    <mergeCell ref="BF9:BF10"/>
    <mergeCell ref="BG9:BG10"/>
    <mergeCell ref="M11:M12"/>
    <mergeCell ref="N11:N12"/>
    <mergeCell ref="O11:O12"/>
    <mergeCell ref="AU9:AU10"/>
    <mergeCell ref="AW9:AW10"/>
    <mergeCell ref="AX9:AX10"/>
    <mergeCell ref="AY9:AY10"/>
    <mergeCell ref="BA9:BA10"/>
    <mergeCell ref="BB9:BB10"/>
    <mergeCell ref="AM9:AM10"/>
    <mergeCell ref="AO9:AO10"/>
    <mergeCell ref="AP9:AP10"/>
    <mergeCell ref="AQ9:AQ10"/>
    <mergeCell ref="AS9:AS10"/>
    <mergeCell ref="AT9:AT10"/>
    <mergeCell ref="AE9:AE10"/>
    <mergeCell ref="AG9:AG10"/>
    <mergeCell ref="AH9:AH10"/>
    <mergeCell ref="AI9:AI10"/>
    <mergeCell ref="AK9:AK10"/>
    <mergeCell ref="AL9:AL10"/>
    <mergeCell ref="W9:W10"/>
    <mergeCell ref="Y9:Y10"/>
    <mergeCell ref="Z9:Z10"/>
    <mergeCell ref="AA9:AA10"/>
    <mergeCell ref="AC9:AC10"/>
    <mergeCell ref="AD9:AD10"/>
    <mergeCell ref="BC7:BC8"/>
    <mergeCell ref="BE7:BE8"/>
    <mergeCell ref="BF7:BF8"/>
    <mergeCell ref="BG7:BG8"/>
    <mergeCell ref="M9:M10"/>
    <mergeCell ref="N9:N10"/>
    <mergeCell ref="O9:O10"/>
    <mergeCell ref="Q9:Q10"/>
    <mergeCell ref="R9:R10"/>
    <mergeCell ref="S9:S10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7:AE8"/>
    <mergeCell ref="AG7:AG8"/>
    <mergeCell ref="AH7:AH8"/>
    <mergeCell ref="AI7:AI8"/>
    <mergeCell ref="AK7:AK8"/>
    <mergeCell ref="AL7:AL8"/>
    <mergeCell ref="W7:W8"/>
    <mergeCell ref="Y7:Y8"/>
    <mergeCell ref="Z7:Z8"/>
    <mergeCell ref="AA7:AA8"/>
    <mergeCell ref="AC7:AC8"/>
    <mergeCell ref="AD7:AD8"/>
    <mergeCell ref="M15:M16"/>
    <mergeCell ref="K17:K18"/>
    <mergeCell ref="R7:R8"/>
    <mergeCell ref="S7:S8"/>
    <mergeCell ref="U7:U8"/>
    <mergeCell ref="V7:V8"/>
    <mergeCell ref="U9:U10"/>
    <mergeCell ref="V9:V10"/>
    <mergeCell ref="N15:N16"/>
    <mergeCell ref="O15:O16"/>
    <mergeCell ref="M7:M8"/>
    <mergeCell ref="N7:N8"/>
    <mergeCell ref="O7:O8"/>
    <mergeCell ref="Q7:Q8"/>
    <mergeCell ref="M13:M14"/>
    <mergeCell ref="N13:N14"/>
    <mergeCell ref="O13:O14"/>
    <mergeCell ref="K27:K28"/>
    <mergeCell ref="J21:J22"/>
    <mergeCell ref="J23:J24"/>
    <mergeCell ref="J25:J26"/>
    <mergeCell ref="J27:J28"/>
    <mergeCell ref="K29:K30"/>
    <mergeCell ref="J29:J30"/>
    <mergeCell ref="K21:K22"/>
    <mergeCell ref="K23:K24"/>
    <mergeCell ref="K25:K26"/>
    <mergeCell ref="K7:K8"/>
    <mergeCell ref="K9:K10"/>
    <mergeCell ref="K11:K12"/>
    <mergeCell ref="K13:K14"/>
    <mergeCell ref="K15:K16"/>
    <mergeCell ref="K19:K20"/>
    <mergeCell ref="I25:I26"/>
    <mergeCell ref="I27:I28"/>
    <mergeCell ref="I29:I30"/>
    <mergeCell ref="J7:J8"/>
    <mergeCell ref="J9:J10"/>
    <mergeCell ref="J11:J12"/>
    <mergeCell ref="J13:J14"/>
    <mergeCell ref="J15:J16"/>
    <mergeCell ref="J17:J18"/>
    <mergeCell ref="J19:J20"/>
    <mergeCell ref="G29:G30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G17:G18"/>
    <mergeCell ref="G19:G20"/>
    <mergeCell ref="G21:G22"/>
    <mergeCell ref="G23:G24"/>
    <mergeCell ref="G25:G26"/>
    <mergeCell ref="G27:G28"/>
    <mergeCell ref="A5:B6"/>
    <mergeCell ref="G7:G8"/>
    <mergeCell ref="G9:G10"/>
    <mergeCell ref="G11:G12"/>
    <mergeCell ref="G13:G14"/>
    <mergeCell ref="G15:G16"/>
    <mergeCell ref="A7:A8"/>
    <mergeCell ref="A9:A10"/>
    <mergeCell ref="A11:A12"/>
    <mergeCell ref="A13:A14"/>
    <mergeCell ref="A19:A20"/>
    <mergeCell ref="A21:A22"/>
    <mergeCell ref="A23:A24"/>
    <mergeCell ref="A25:A26"/>
    <mergeCell ref="A27:A28"/>
    <mergeCell ref="A29:A30"/>
    <mergeCell ref="A15:A16"/>
    <mergeCell ref="A17:A18"/>
    <mergeCell ref="AF5:AI5"/>
    <mergeCell ref="AJ5:AM5"/>
    <mergeCell ref="BD5:BG5"/>
    <mergeCell ref="AN5:AQ5"/>
    <mergeCell ref="AR5:AU5"/>
    <mergeCell ref="AV5:AY5"/>
    <mergeCell ref="AZ5:BC5"/>
    <mergeCell ref="H5:K5"/>
    <mergeCell ref="L5:O5"/>
    <mergeCell ref="P5:S5"/>
    <mergeCell ref="T5:W5"/>
    <mergeCell ref="X5:AA5"/>
    <mergeCell ref="AB5:AE5"/>
    <mergeCell ref="H31:I31"/>
    <mergeCell ref="L31:M31"/>
    <mergeCell ref="P31:Q31"/>
    <mergeCell ref="T31:U31"/>
    <mergeCell ref="X31:Y31"/>
    <mergeCell ref="AZ31:BA31"/>
    <mergeCell ref="BD31:BE31"/>
    <mergeCell ref="AB31:AC31"/>
    <mergeCell ref="AF31:AG31"/>
    <mergeCell ref="AJ31:AK31"/>
    <mergeCell ref="AN31:AO31"/>
    <mergeCell ref="AR31:AS31"/>
    <mergeCell ref="AV31:AW31"/>
    <mergeCell ref="AC32:AD32"/>
    <mergeCell ref="AG32:AH32"/>
    <mergeCell ref="AK32:AL32"/>
    <mergeCell ref="AC33:AD33"/>
    <mergeCell ref="AG33:AH33"/>
    <mergeCell ref="AK33:AL33"/>
    <mergeCell ref="I33:J33"/>
    <mergeCell ref="M33:N33"/>
    <mergeCell ref="Q33:R33"/>
    <mergeCell ref="U33:V33"/>
    <mergeCell ref="Y33:Z33"/>
    <mergeCell ref="I32:J32"/>
    <mergeCell ref="M32:N32"/>
    <mergeCell ref="Q32:R32"/>
    <mergeCell ref="U32:V32"/>
    <mergeCell ref="Y32:Z32"/>
    <mergeCell ref="AS33:AT33"/>
    <mergeCell ref="AW33:AX33"/>
    <mergeCell ref="BA33:BB33"/>
    <mergeCell ref="BE33:BF33"/>
    <mergeCell ref="AO32:AP32"/>
    <mergeCell ref="AS32:AT32"/>
    <mergeCell ref="AW32:AX32"/>
    <mergeCell ref="BA32:BB32"/>
    <mergeCell ref="BE32:BF32"/>
    <mergeCell ref="AO33:AP33"/>
  </mergeCells>
  <conditionalFormatting sqref="J31">
    <cfRule type="cellIs" priority="37" dxfId="2" operator="equal" stopIfTrue="1">
      <formula>0</formula>
    </cfRule>
    <cfRule type="containsBlanks" priority="38" dxfId="1" stopIfTrue="1">
      <formula>LEN(TRIM(J31))=0</formula>
    </cfRule>
    <cfRule type="cellIs" priority="39" dxfId="0" operator="greaterThan" stopIfTrue="1">
      <formula>0</formula>
    </cfRule>
  </conditionalFormatting>
  <conditionalFormatting sqref="N31">
    <cfRule type="cellIs" priority="34" dxfId="2" operator="equal" stopIfTrue="1">
      <formula>0</formula>
    </cfRule>
    <cfRule type="containsBlanks" priority="35" dxfId="1" stopIfTrue="1">
      <formula>LEN(TRIM(N31))=0</formula>
    </cfRule>
    <cfRule type="cellIs" priority="36" dxfId="0" operator="greaterThan" stopIfTrue="1">
      <formula>0</formula>
    </cfRule>
  </conditionalFormatting>
  <conditionalFormatting sqref="R31">
    <cfRule type="cellIs" priority="31" dxfId="2" operator="equal" stopIfTrue="1">
      <formula>0</formula>
    </cfRule>
    <cfRule type="containsBlanks" priority="32" dxfId="1" stopIfTrue="1">
      <formula>LEN(TRIM(R31))=0</formula>
    </cfRule>
    <cfRule type="cellIs" priority="33" dxfId="0" operator="greaterThan" stopIfTrue="1">
      <formula>0</formula>
    </cfRule>
  </conditionalFormatting>
  <conditionalFormatting sqref="V31">
    <cfRule type="cellIs" priority="28" dxfId="2" operator="equal" stopIfTrue="1">
      <formula>0</formula>
    </cfRule>
    <cfRule type="containsBlanks" priority="29" dxfId="1" stopIfTrue="1">
      <formula>LEN(TRIM(V31))=0</formula>
    </cfRule>
    <cfRule type="cellIs" priority="30" dxfId="0" operator="greaterThan" stopIfTrue="1">
      <formula>0</formula>
    </cfRule>
  </conditionalFormatting>
  <conditionalFormatting sqref="Z31">
    <cfRule type="cellIs" priority="25" dxfId="2" operator="equal" stopIfTrue="1">
      <formula>0</formula>
    </cfRule>
    <cfRule type="containsBlanks" priority="26" dxfId="1" stopIfTrue="1">
      <formula>LEN(TRIM(Z31))=0</formula>
    </cfRule>
    <cfRule type="cellIs" priority="27" dxfId="0" operator="greaterThan" stopIfTrue="1">
      <formula>0</formula>
    </cfRule>
  </conditionalFormatting>
  <conditionalFormatting sqref="AD31">
    <cfRule type="cellIs" priority="22" dxfId="2" operator="equal" stopIfTrue="1">
      <formula>0</formula>
    </cfRule>
    <cfRule type="containsBlanks" priority="23" dxfId="1" stopIfTrue="1">
      <formula>LEN(TRIM(AD31))=0</formula>
    </cfRule>
    <cfRule type="cellIs" priority="24" dxfId="0" operator="greaterThan" stopIfTrue="1">
      <formula>0</formula>
    </cfRule>
  </conditionalFormatting>
  <conditionalFormatting sqref="AH31">
    <cfRule type="cellIs" priority="19" dxfId="2" operator="equal" stopIfTrue="1">
      <formula>0</formula>
    </cfRule>
    <cfRule type="containsBlanks" priority="20" dxfId="1" stopIfTrue="1">
      <formula>LEN(TRIM(AH31))=0</formula>
    </cfRule>
    <cfRule type="cellIs" priority="21" dxfId="0" operator="greaterThan" stopIfTrue="1">
      <formula>0</formula>
    </cfRule>
  </conditionalFormatting>
  <conditionalFormatting sqref="AL31">
    <cfRule type="cellIs" priority="16" dxfId="2" operator="equal" stopIfTrue="1">
      <formula>0</formula>
    </cfRule>
    <cfRule type="containsBlanks" priority="17" dxfId="1" stopIfTrue="1">
      <formula>LEN(TRIM(AL31))=0</formula>
    </cfRule>
    <cfRule type="cellIs" priority="18" dxfId="0" operator="greaterThan" stopIfTrue="1">
      <formula>0</formula>
    </cfRule>
  </conditionalFormatting>
  <conditionalFormatting sqref="AP31">
    <cfRule type="cellIs" priority="13" dxfId="2" operator="equal" stopIfTrue="1">
      <formula>0</formula>
    </cfRule>
    <cfRule type="containsBlanks" priority="14" dxfId="1" stopIfTrue="1">
      <formula>LEN(TRIM(AP31))=0</formula>
    </cfRule>
    <cfRule type="cellIs" priority="15" dxfId="0" operator="greaterThan" stopIfTrue="1">
      <formula>0</formula>
    </cfRule>
  </conditionalFormatting>
  <conditionalFormatting sqref="AT31">
    <cfRule type="cellIs" priority="10" dxfId="2" operator="equal" stopIfTrue="1">
      <formula>0</formula>
    </cfRule>
    <cfRule type="containsBlanks" priority="11" dxfId="1" stopIfTrue="1">
      <formula>LEN(TRIM(AT31))=0</formula>
    </cfRule>
    <cfRule type="cellIs" priority="12" dxfId="0" operator="greaterThan" stopIfTrue="1">
      <formula>0</formula>
    </cfRule>
  </conditionalFormatting>
  <conditionalFormatting sqref="AX31">
    <cfRule type="cellIs" priority="7" dxfId="2" operator="equal" stopIfTrue="1">
      <formula>0</formula>
    </cfRule>
    <cfRule type="containsBlanks" priority="8" dxfId="1" stopIfTrue="1">
      <formula>LEN(TRIM(AX31))=0</formula>
    </cfRule>
    <cfRule type="cellIs" priority="9" dxfId="0" operator="greaterThan" stopIfTrue="1">
      <formula>0</formula>
    </cfRule>
  </conditionalFormatting>
  <conditionalFormatting sqref="BB31">
    <cfRule type="cellIs" priority="4" dxfId="2" operator="equal" stopIfTrue="1">
      <formula>0</formula>
    </cfRule>
    <cfRule type="containsBlanks" priority="5" dxfId="1" stopIfTrue="1">
      <formula>LEN(TRIM(BB31))=0</formula>
    </cfRule>
    <cfRule type="cellIs" priority="6" dxfId="0" operator="greaterThan" stopIfTrue="1">
      <formula>0</formula>
    </cfRule>
  </conditionalFormatting>
  <conditionalFormatting sqref="BF31">
    <cfRule type="cellIs" priority="1" dxfId="2" operator="equal" stopIfTrue="1">
      <formula>0</formula>
    </cfRule>
    <cfRule type="containsBlanks" priority="2" dxfId="1" stopIfTrue="1">
      <formula>LEN(TRIM(BF31))=0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H31:I31 L31:M31 P31:Q31 T31:U31 X31:Y31 AB31:AC31 AF31:AG31 AJ31:AK31 AN31:AO31 AR31:AS31 AV31:AW31 AZ31:BA31 BD31:BE31">
      <formula1>"Paire,J 1,J 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G7 G9:G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B1">
      <selection activeCell="Q31" sqref="Q31:R31"/>
    </sheetView>
  </sheetViews>
  <sheetFormatPr defaultColWidth="11.421875" defaultRowHeight="12.75"/>
  <cols>
    <col min="1" max="1" width="5.7109375" style="13" customWidth="1"/>
    <col min="2" max="2" width="12.00390625" style="13" customWidth="1"/>
    <col min="3" max="3" width="12.140625" style="13" customWidth="1"/>
    <col min="4" max="4" width="4.00390625" style="0" customWidth="1"/>
    <col min="5" max="5" width="4.00390625" style="13" customWidth="1"/>
    <col min="6" max="6" width="5.57421875" style="13" customWidth="1"/>
    <col min="7" max="7" width="3.7109375" style="19" customWidth="1"/>
    <col min="8" max="10" width="2.7109375" style="19" customWidth="1"/>
    <col min="11" max="11" width="4.421875" style="19" bestFit="1" customWidth="1"/>
    <col min="12" max="12" width="3.7109375" style="19" customWidth="1"/>
    <col min="13" max="15" width="2.7109375" style="19" customWidth="1"/>
    <col min="16" max="16" width="4.421875" style="19" bestFit="1" customWidth="1"/>
    <col min="17" max="17" width="3.7109375" style="19" customWidth="1"/>
    <col min="18" max="20" width="2.7109375" style="19" customWidth="1"/>
    <col min="21" max="21" width="4.7109375" style="19" customWidth="1"/>
    <col min="22" max="22" width="3.7109375" style="19" customWidth="1"/>
    <col min="23" max="25" width="2.7109375" style="19" customWidth="1"/>
    <col min="26" max="26" width="4.421875" style="19" bestFit="1" customWidth="1"/>
    <col min="27" max="27" width="3.7109375" style="19" customWidth="1"/>
    <col min="28" max="30" width="2.7109375" style="19" customWidth="1"/>
    <col min="31" max="31" width="4.421875" style="19" bestFit="1" customWidth="1"/>
    <col min="32" max="32" width="3.7109375" style="19" customWidth="1"/>
    <col min="33" max="35" width="2.7109375" style="19" customWidth="1"/>
    <col min="36" max="36" width="4.57421875" style="19" customWidth="1"/>
    <col min="37" max="37" width="3.7109375" style="19" customWidth="1"/>
    <col min="38" max="40" width="2.7109375" style="19" customWidth="1"/>
    <col min="41" max="41" width="4.28125" style="19" customWidth="1"/>
    <col min="42" max="42" width="3.7109375" style="19" customWidth="1"/>
    <col min="43" max="45" width="2.7109375" style="19" customWidth="1"/>
    <col min="46" max="46" width="4.421875" style="19" bestFit="1" customWidth="1"/>
    <col min="47" max="47" width="3.7109375" style="19" customWidth="1"/>
    <col min="48" max="50" width="2.7109375" style="19" customWidth="1"/>
    <col min="51" max="51" width="4.7109375" style="19" customWidth="1"/>
    <col min="52" max="52" width="3.7109375" style="19" customWidth="1"/>
    <col min="53" max="55" width="2.7109375" style="19" customWidth="1"/>
    <col min="56" max="56" width="5.421875" style="19" customWidth="1"/>
    <col min="57" max="57" width="3.421875" style="19" customWidth="1"/>
    <col min="58" max="60" width="2.7109375" style="19" customWidth="1"/>
    <col min="61" max="61" width="4.7109375" style="19" customWidth="1"/>
    <col min="62" max="62" width="3.7109375" style="19" customWidth="1"/>
    <col min="63" max="65" width="2.7109375" style="19" customWidth="1"/>
    <col min="66" max="66" width="5.140625" style="19" customWidth="1"/>
    <col min="67" max="67" width="3.7109375" style="19" customWidth="1"/>
    <col min="68" max="70" width="2.7109375" style="19" customWidth="1"/>
    <col min="71" max="71" width="5.57421875" style="19" customWidth="1"/>
  </cols>
  <sheetData>
    <row r="1" spans="1:58" ht="18">
      <c r="A1" s="26" t="s">
        <v>240</v>
      </c>
      <c r="B1" s="26"/>
      <c r="F1" s="18"/>
      <c r="Z1" s="40"/>
      <c r="AO1" s="40"/>
      <c r="AY1" s="40"/>
      <c r="BF1" s="40"/>
    </row>
    <row r="2" ht="12.75">
      <c r="BE2" s="40"/>
    </row>
    <row r="3" ht="13.5" thickBot="1"/>
    <row r="4" spans="1:71" ht="12.75">
      <c r="A4" s="27" t="s">
        <v>18</v>
      </c>
      <c r="B4" s="74" t="s">
        <v>40</v>
      </c>
      <c r="C4" s="35" t="s">
        <v>19</v>
      </c>
      <c r="D4" s="35" t="s">
        <v>30</v>
      </c>
      <c r="E4" s="35" t="s">
        <v>39</v>
      </c>
      <c r="F4" s="28" t="s">
        <v>20</v>
      </c>
      <c r="G4" s="203">
        <v>1</v>
      </c>
      <c r="H4" s="204"/>
      <c r="I4" s="204"/>
      <c r="J4" s="205"/>
      <c r="K4" s="206"/>
      <c r="L4" s="203">
        <v>2</v>
      </c>
      <c r="M4" s="204"/>
      <c r="N4" s="204"/>
      <c r="O4" s="205"/>
      <c r="P4" s="206"/>
      <c r="Q4" s="203">
        <v>3</v>
      </c>
      <c r="R4" s="204"/>
      <c r="S4" s="204"/>
      <c r="T4" s="205"/>
      <c r="U4" s="206"/>
      <c r="V4" s="203">
        <v>4</v>
      </c>
      <c r="W4" s="204"/>
      <c r="X4" s="204"/>
      <c r="Y4" s="205"/>
      <c r="Z4" s="206"/>
      <c r="AA4" s="203">
        <v>5</v>
      </c>
      <c r="AB4" s="204"/>
      <c r="AC4" s="204"/>
      <c r="AD4" s="205"/>
      <c r="AE4" s="206"/>
      <c r="AF4" s="203">
        <v>6</v>
      </c>
      <c r="AG4" s="204"/>
      <c r="AH4" s="204"/>
      <c r="AI4" s="205"/>
      <c r="AJ4" s="206"/>
      <c r="AK4" s="203">
        <v>7</v>
      </c>
      <c r="AL4" s="204"/>
      <c r="AM4" s="204"/>
      <c r="AN4" s="205"/>
      <c r="AO4" s="206"/>
      <c r="AP4" s="203">
        <v>8</v>
      </c>
      <c r="AQ4" s="204"/>
      <c r="AR4" s="204"/>
      <c r="AS4" s="205"/>
      <c r="AT4" s="206"/>
      <c r="AU4" s="203">
        <v>9</v>
      </c>
      <c r="AV4" s="204"/>
      <c r="AW4" s="204"/>
      <c r="AX4" s="205"/>
      <c r="AY4" s="206"/>
      <c r="AZ4" s="203">
        <v>10</v>
      </c>
      <c r="BA4" s="204"/>
      <c r="BB4" s="204"/>
      <c r="BC4" s="205"/>
      <c r="BD4" s="206"/>
      <c r="BE4" s="203">
        <v>11</v>
      </c>
      <c r="BF4" s="204"/>
      <c r="BG4" s="204"/>
      <c r="BH4" s="205"/>
      <c r="BI4" s="206"/>
      <c r="BJ4" s="203">
        <v>12</v>
      </c>
      <c r="BK4" s="204"/>
      <c r="BL4" s="204"/>
      <c r="BM4" s="205"/>
      <c r="BN4" s="206"/>
      <c r="BO4" s="203">
        <v>13</v>
      </c>
      <c r="BP4" s="204"/>
      <c r="BQ4" s="204"/>
      <c r="BR4" s="205"/>
      <c r="BS4" s="206"/>
    </row>
    <row r="5" spans="1:71" ht="13.5" thickBot="1">
      <c r="A5" s="29"/>
      <c r="B5" s="75"/>
      <c r="C5" s="14"/>
      <c r="D5" s="15"/>
      <c r="E5" s="14"/>
      <c r="F5" s="30"/>
      <c r="G5" s="20" t="s">
        <v>16</v>
      </c>
      <c r="H5" s="21" t="s">
        <v>37</v>
      </c>
      <c r="I5" s="21" t="s">
        <v>15</v>
      </c>
      <c r="J5" s="21" t="s">
        <v>29</v>
      </c>
      <c r="K5" s="22" t="s">
        <v>17</v>
      </c>
      <c r="L5" s="20" t="s">
        <v>16</v>
      </c>
      <c r="M5" s="21" t="s">
        <v>37</v>
      </c>
      <c r="N5" s="21" t="s">
        <v>15</v>
      </c>
      <c r="O5" s="21" t="s">
        <v>29</v>
      </c>
      <c r="P5" s="22" t="s">
        <v>17</v>
      </c>
      <c r="Q5" s="20" t="s">
        <v>16</v>
      </c>
      <c r="R5" s="21" t="s">
        <v>37</v>
      </c>
      <c r="S5" s="21" t="s">
        <v>15</v>
      </c>
      <c r="T5" s="21" t="s">
        <v>29</v>
      </c>
      <c r="U5" s="22" t="s">
        <v>17</v>
      </c>
      <c r="V5" s="20" t="s">
        <v>16</v>
      </c>
      <c r="W5" s="21" t="s">
        <v>37</v>
      </c>
      <c r="X5" s="21" t="s">
        <v>15</v>
      </c>
      <c r="Y5" s="21" t="s">
        <v>29</v>
      </c>
      <c r="Z5" s="22" t="s">
        <v>17</v>
      </c>
      <c r="AA5" s="20" t="s">
        <v>16</v>
      </c>
      <c r="AB5" s="21" t="s">
        <v>37</v>
      </c>
      <c r="AC5" s="21" t="s">
        <v>15</v>
      </c>
      <c r="AD5" s="21" t="s">
        <v>29</v>
      </c>
      <c r="AE5" s="22" t="s">
        <v>17</v>
      </c>
      <c r="AF5" s="20" t="s">
        <v>16</v>
      </c>
      <c r="AG5" s="21" t="s">
        <v>37</v>
      </c>
      <c r="AH5" s="21" t="s">
        <v>15</v>
      </c>
      <c r="AI5" s="21" t="s">
        <v>29</v>
      </c>
      <c r="AJ5" s="22" t="s">
        <v>17</v>
      </c>
      <c r="AK5" s="20" t="s">
        <v>16</v>
      </c>
      <c r="AL5" s="21" t="s">
        <v>37</v>
      </c>
      <c r="AM5" s="21" t="s">
        <v>15</v>
      </c>
      <c r="AN5" s="21" t="s">
        <v>29</v>
      </c>
      <c r="AO5" s="22" t="s">
        <v>17</v>
      </c>
      <c r="AP5" s="20" t="s">
        <v>16</v>
      </c>
      <c r="AQ5" s="21" t="s">
        <v>37</v>
      </c>
      <c r="AR5" s="21" t="s">
        <v>15</v>
      </c>
      <c r="AS5" s="21" t="s">
        <v>29</v>
      </c>
      <c r="AT5" s="22" t="s">
        <v>17</v>
      </c>
      <c r="AU5" s="20" t="s">
        <v>16</v>
      </c>
      <c r="AV5" s="21" t="s">
        <v>37</v>
      </c>
      <c r="AW5" s="21" t="s">
        <v>15</v>
      </c>
      <c r="AX5" s="21" t="s">
        <v>29</v>
      </c>
      <c r="AY5" s="22" t="s">
        <v>17</v>
      </c>
      <c r="AZ5" s="20" t="s">
        <v>16</v>
      </c>
      <c r="BA5" s="21" t="s">
        <v>37</v>
      </c>
      <c r="BB5" s="21" t="s">
        <v>15</v>
      </c>
      <c r="BC5" s="21" t="s">
        <v>29</v>
      </c>
      <c r="BD5" s="22" t="s">
        <v>17</v>
      </c>
      <c r="BE5" s="20" t="s">
        <v>16</v>
      </c>
      <c r="BF5" s="21" t="s">
        <v>37</v>
      </c>
      <c r="BG5" s="21" t="s">
        <v>15</v>
      </c>
      <c r="BH5" s="21" t="s">
        <v>29</v>
      </c>
      <c r="BI5" s="22" t="s">
        <v>17</v>
      </c>
      <c r="BJ5" s="20" t="s">
        <v>16</v>
      </c>
      <c r="BK5" s="21" t="s">
        <v>37</v>
      </c>
      <c r="BL5" s="21" t="s">
        <v>15</v>
      </c>
      <c r="BM5" s="21" t="s">
        <v>29</v>
      </c>
      <c r="BN5" s="22" t="s">
        <v>17</v>
      </c>
      <c r="BO5" s="20" t="s">
        <v>16</v>
      </c>
      <c r="BP5" s="21" t="s">
        <v>37</v>
      </c>
      <c r="BQ5" s="21" t="s">
        <v>15</v>
      </c>
      <c r="BR5" s="21" t="s">
        <v>29</v>
      </c>
      <c r="BS5" s="22" t="s">
        <v>17</v>
      </c>
    </row>
    <row r="6" spans="1:71" ht="12.75">
      <c r="A6" s="27">
        <v>1</v>
      </c>
      <c r="B6" s="105" t="s">
        <v>241</v>
      </c>
      <c r="C6" s="120" t="s">
        <v>242</v>
      </c>
      <c r="D6" s="119" t="s">
        <v>106</v>
      </c>
      <c r="E6" s="134" t="s">
        <v>100</v>
      </c>
      <c r="F6" s="62">
        <v>40</v>
      </c>
      <c r="G6" s="96">
        <v>20</v>
      </c>
      <c r="H6" s="94" t="s">
        <v>100</v>
      </c>
      <c r="I6" s="94"/>
      <c r="J6" s="94"/>
      <c r="K6" s="98">
        <f>IF(UPPER(H6)="X",IF(UPPER(I6)="X",G6*2+10,G6*2),IF(UPPER(I6)="X",G6+10,G6))</f>
        <v>40</v>
      </c>
      <c r="L6" s="96">
        <v>26</v>
      </c>
      <c r="M6" s="94"/>
      <c r="N6" s="94"/>
      <c r="O6" s="94"/>
      <c r="P6" s="98">
        <f>IF(UPPER(M6)="X",IF(UPPER(N6)="X",L6*2+10,L6*2),IF(UPPER(N6)="X",L6+10,L6))</f>
        <v>26</v>
      </c>
      <c r="Q6" s="96">
        <v>26</v>
      </c>
      <c r="R6" s="94"/>
      <c r="S6" s="94"/>
      <c r="T6" s="94"/>
      <c r="U6" s="98">
        <f>IF(UPPER(R6)="X",IF(UPPER(S6)="X",Q6*2+10,Q6*2),IF(UPPER(S6)="X",Q6+10,Q6))</f>
        <v>26</v>
      </c>
      <c r="V6" s="96">
        <v>26</v>
      </c>
      <c r="W6" s="94"/>
      <c r="X6" s="94"/>
      <c r="Y6" s="94"/>
      <c r="Z6" s="98">
        <f>IF(UPPER(W6)="X",IF(UPPER(X6)="X",V6*2+10,V6*2),IF(UPPER(X6)="X",V6+10,V6))</f>
        <v>26</v>
      </c>
      <c r="AA6" s="96">
        <v>26</v>
      </c>
      <c r="AB6" s="94"/>
      <c r="AC6" s="94"/>
      <c r="AD6" s="94"/>
      <c r="AE6" s="98">
        <f>IF(UPPER(AB6)="X",IF(UPPER(AC6)="X",AA6*2+10,AA6*2),IF(UPPER(AC6)="X",AA6+10,AA6))</f>
        <v>26</v>
      </c>
      <c r="AF6" s="96"/>
      <c r="AG6" s="94"/>
      <c r="AH6" s="94"/>
      <c r="AI6" s="94"/>
      <c r="AJ6" s="98">
        <f>IF(UPPER(AG6)="X",IF(UPPER(AH6)="X",AF6*2+10,AF6*2),IF(UPPER(AH6)="X",AF6+10,AF6))</f>
        <v>0</v>
      </c>
      <c r="AK6" s="96">
        <v>20</v>
      </c>
      <c r="AL6" s="94" t="s">
        <v>100</v>
      </c>
      <c r="AM6" s="94"/>
      <c r="AN6" s="94"/>
      <c r="AO6" s="98">
        <f>IF(UPPER(AL6)="X",IF(UPPER(AM6)="X",AK6*2+10,AK6*2),IF(UPPER(AM6)="X",AK6+10,AK6))</f>
        <v>40</v>
      </c>
      <c r="AP6" s="96"/>
      <c r="AQ6" s="94"/>
      <c r="AR6" s="94"/>
      <c r="AS6" s="94"/>
      <c r="AT6" s="98">
        <f>IF(UPPER(AQ6)="X",IF(UPPER(AR6)="X",AP6*2+10,AP6*2),IF(UPPER(AR6)="X",AP6+10,AP6))</f>
        <v>0</v>
      </c>
      <c r="AU6" s="96"/>
      <c r="AV6" s="94"/>
      <c r="AW6" s="94"/>
      <c r="AX6" s="94"/>
      <c r="AY6" s="98">
        <f>IF(UPPER(AV6)="X",IF(UPPER(AW6)="X",AU6*2+10,AU6*2),IF(UPPER(AW6)="X",AU6+10,AU6))</f>
        <v>0</v>
      </c>
      <c r="AZ6" s="96"/>
      <c r="BA6" s="94"/>
      <c r="BB6" s="94"/>
      <c r="BC6" s="94"/>
      <c r="BD6" s="98">
        <f>IF(UPPER(BA6)="X",IF(UPPER(BB6)="X",AZ6*2+10,AZ6*2),IF(UPPER(BB6)="X",AZ6+10,AZ6))</f>
        <v>0</v>
      </c>
      <c r="BE6" s="96"/>
      <c r="BF6" s="94"/>
      <c r="BG6" s="94"/>
      <c r="BH6" s="94"/>
      <c r="BI6" s="98">
        <f>IF(UPPER(BF6)="X",IF(UPPER(BG6)="X",BE6*2+10,BE6*2),IF(UPPER(BG6)="X",BE6+10,BE6))</f>
        <v>0</v>
      </c>
      <c r="BJ6" s="96"/>
      <c r="BK6" s="94"/>
      <c r="BL6" s="94"/>
      <c r="BM6" s="94"/>
      <c r="BN6" s="98">
        <f>IF(UPPER(BK6)="X",IF(UPPER(BL6)="X",BJ6*2+10,BJ6*2),IF(UPPER(BL6)="X",BJ6+10,BJ6))</f>
        <v>0</v>
      </c>
      <c r="BO6" s="96"/>
      <c r="BP6" s="94"/>
      <c r="BQ6" s="94"/>
      <c r="BR6" s="94"/>
      <c r="BS6" s="98">
        <f>IF(UPPER(BP6)="X",IF(UPPER(BQ6)="X",BO6*2+10,BO6*2),IF(UPPER(BQ6)="X",BO6+10,BO6))</f>
        <v>0</v>
      </c>
    </row>
    <row r="7" spans="1:71" ht="12.75">
      <c r="A7" s="29">
        <v>2</v>
      </c>
      <c r="B7" s="110" t="s">
        <v>243</v>
      </c>
      <c r="C7" s="121" t="s">
        <v>244</v>
      </c>
      <c r="D7" s="109" t="s">
        <v>245</v>
      </c>
      <c r="E7" s="14" t="s">
        <v>100</v>
      </c>
      <c r="F7" s="63">
        <v>70</v>
      </c>
      <c r="G7" s="96">
        <v>35</v>
      </c>
      <c r="H7" s="94" t="s">
        <v>100</v>
      </c>
      <c r="I7" s="94"/>
      <c r="J7" s="94"/>
      <c r="K7" s="98">
        <f>IF(ISBLANK(G7),"",K6+IF(UPPER(H7)="X",IF(UPPER(I7)="X",G7*2+10,G7*2),IF(UPPER(I7)="X",G7+10,G7)))</f>
        <v>110</v>
      </c>
      <c r="L7" s="96">
        <v>35</v>
      </c>
      <c r="M7" s="94" t="s">
        <v>100</v>
      </c>
      <c r="N7" s="94"/>
      <c r="O7" s="94"/>
      <c r="P7" s="98">
        <f>IF(ISBLANK(L7),"",P6+IF(UPPER(M7)="X",IF(UPPER(N7)="X",L7*2+10,L7*2),IF(UPPER(N7)="X",L7+10,L7)))</f>
        <v>96</v>
      </c>
      <c r="Q7" s="96">
        <v>35</v>
      </c>
      <c r="R7" s="94" t="s">
        <v>100</v>
      </c>
      <c r="S7" s="94"/>
      <c r="T7" s="94"/>
      <c r="U7" s="98">
        <f>IF(ISBLANK(Q7),"",U6+IF(UPPER(R7)="X",IF(UPPER(S7)="X",Q7*2+10,Q7*2),IF(UPPER(S7)="X",Q7+10,Q7)))</f>
        <v>96</v>
      </c>
      <c r="V7" s="96">
        <v>35</v>
      </c>
      <c r="W7" s="94" t="s">
        <v>100</v>
      </c>
      <c r="X7" s="94"/>
      <c r="Y7" s="94"/>
      <c r="Z7" s="98">
        <f>IF(ISBLANK(V7),"",Z6+IF(UPPER(W7)="X",IF(UPPER(X7)="X",V7*2+10,V7*2),IF(UPPER(X7)="X",V7+10,V7)))</f>
        <v>96</v>
      </c>
      <c r="AA7" s="96">
        <v>35</v>
      </c>
      <c r="AB7" s="94" t="s">
        <v>100</v>
      </c>
      <c r="AC7" s="94"/>
      <c r="AD7" s="94"/>
      <c r="AE7" s="98">
        <f>IF(ISBLANK(AA7),"",AE6+IF(UPPER(AB7)="X",IF(UPPER(AC7)="X",AA7*2+10,AA7*2),IF(UPPER(AC7)="X",AA7+10,AA7)))</f>
        <v>96</v>
      </c>
      <c r="AF7" s="96"/>
      <c r="AG7" s="94"/>
      <c r="AH7" s="94"/>
      <c r="AI7" s="94"/>
      <c r="AJ7" s="98">
        <f>IF(ISBLANK(AF7),"",AJ6+IF(UPPER(AG7)="X",IF(UPPER(AH7)="X",AF7*2+10,AF7*2),IF(UPPER(AH7)="X",AF7+10,AF7)))</f>
      </c>
      <c r="AK7" s="96">
        <v>35</v>
      </c>
      <c r="AL7" s="94" t="s">
        <v>100</v>
      </c>
      <c r="AM7" s="94"/>
      <c r="AN7" s="94"/>
      <c r="AO7" s="98">
        <f>IF(ISBLANK(AK7),"",AO6+IF(UPPER(AL7)="X",IF(UPPER(AM7)="X",AK7*2+10,AK7*2),IF(UPPER(AM7)="X",AK7+10,AK7)))</f>
        <v>110</v>
      </c>
      <c r="AP7" s="96"/>
      <c r="AQ7" s="94"/>
      <c r="AR7" s="94"/>
      <c r="AS7" s="94"/>
      <c r="AT7" s="98">
        <f>IF(ISBLANK(AP7),"",AT6+IF(UPPER(AQ7)="X",IF(UPPER(AR7)="X",AP7*2+10,AP7*2),IF(UPPER(AR7)="X",AP7+10,AP7)))</f>
      </c>
      <c r="AU7" s="96"/>
      <c r="AV7" s="94"/>
      <c r="AW7" s="94"/>
      <c r="AX7" s="94"/>
      <c r="AY7" s="98">
        <f>IF(ISBLANK(AU7),"",AY6+IF(UPPER(AV7)="X",IF(UPPER(AW7)="X",AU7*2+10,AU7*2),IF(UPPER(AW7)="X",AU7+10,AU7)))</f>
      </c>
      <c r="AZ7" s="96"/>
      <c r="BA7" s="94"/>
      <c r="BB7" s="94"/>
      <c r="BC7" s="94"/>
      <c r="BD7" s="98">
        <f>IF(ISBLANK(AZ7),"",BD6+IF(UPPER(BA7)="X",IF(UPPER(BB7)="X",AZ7*2+10,AZ7*2),IF(UPPER(BB7)="X",AZ7+10,AZ7)))</f>
      </c>
      <c r="BE7" s="96"/>
      <c r="BF7" s="94"/>
      <c r="BG7" s="94"/>
      <c r="BH7" s="94"/>
      <c r="BI7" s="98">
        <f>IF(ISBLANK(BE7),"",BI6+IF(UPPER(BF7)="X",IF(UPPER(BG7)="X",BE7*2+10,BE7*2),IF(UPPER(BG7)="X",BE7+10,BE7)))</f>
      </c>
      <c r="BJ7" s="96"/>
      <c r="BK7" s="94"/>
      <c r="BL7" s="94"/>
      <c r="BM7" s="94"/>
      <c r="BN7" s="98">
        <f>IF(ISBLANK(BJ7),"",BN6+IF(UPPER(BK7)="X",IF(UPPER(BL7)="X",BJ7*2+10,BJ7*2),IF(UPPER(BL7)="X",BJ7+10,BJ7)))</f>
      </c>
      <c r="BO7" s="96"/>
      <c r="BP7" s="94"/>
      <c r="BQ7" s="94"/>
      <c r="BR7" s="94"/>
      <c r="BS7" s="98">
        <f>IF(ISBLANK(BO7),"",BS6+IF(UPPER(BP7)="X",IF(UPPER(BQ7)="X",BO7*2+10,BO7*2),IF(UPPER(BQ7)="X",BO7+10,BO7)))</f>
      </c>
    </row>
    <row r="8" spans="1:71" ht="12.75">
      <c r="A8" s="29">
        <v>3</v>
      </c>
      <c r="B8" s="106" t="s">
        <v>246</v>
      </c>
      <c r="C8" s="121" t="s">
        <v>247</v>
      </c>
      <c r="D8" s="109" t="s">
        <v>248</v>
      </c>
      <c r="E8" s="135" t="s">
        <v>100</v>
      </c>
      <c r="F8" s="63">
        <v>108</v>
      </c>
      <c r="G8" s="96">
        <v>54</v>
      </c>
      <c r="H8" s="94" t="s">
        <v>100</v>
      </c>
      <c r="I8" s="94"/>
      <c r="J8" s="94"/>
      <c r="K8" s="98">
        <f aca="true" t="shared" si="0" ref="K8:K30">IF(ISBLANK(G8),"",K7+IF(UPPER(H8)="X",IF(UPPER(I8)="X",G8*2+10,G8*2),IF(UPPER(I8)="X",G8+10,G8)))</f>
        <v>218</v>
      </c>
      <c r="L8" s="96">
        <v>51</v>
      </c>
      <c r="M8" s="94"/>
      <c r="N8" s="94"/>
      <c r="O8" s="94"/>
      <c r="P8" s="98">
        <f aca="true" t="shared" si="1" ref="P8:P30">IF(ISBLANK(L8),"",P7+IF(UPPER(M8)="X",IF(UPPER(N8)="X",L8*2+10,L8*2),IF(UPPER(N8)="X",L8+10,L8)))</f>
        <v>147</v>
      </c>
      <c r="Q8" s="96">
        <v>45</v>
      </c>
      <c r="R8" s="94" t="s">
        <v>100</v>
      </c>
      <c r="S8" s="94"/>
      <c r="T8" s="94"/>
      <c r="U8" s="98">
        <f aca="true" t="shared" si="2" ref="U8:U30">IF(ISBLANK(Q8),"",U7+IF(UPPER(R8)="X",IF(UPPER(S8)="X",Q8*2+10,Q8*2),IF(UPPER(S8)="X",Q8+10,Q8)))</f>
        <v>186</v>
      </c>
      <c r="V8" s="96">
        <v>45</v>
      </c>
      <c r="W8" s="94" t="s">
        <v>100</v>
      </c>
      <c r="X8" s="94"/>
      <c r="Y8" s="94"/>
      <c r="Z8" s="98">
        <f aca="true" t="shared" si="3" ref="Z8:Z30">IF(ISBLANK(V8),"",Z7+IF(UPPER(W8)="X",IF(UPPER(X8)="X",V8*2+10,V8*2),IF(UPPER(X8)="X",V8+10,V8)))</f>
        <v>186</v>
      </c>
      <c r="AA8" s="96">
        <v>51</v>
      </c>
      <c r="AB8" s="94"/>
      <c r="AC8" s="94"/>
      <c r="AD8" s="94"/>
      <c r="AE8" s="98">
        <f aca="true" t="shared" si="4" ref="AE8:AE30">IF(ISBLANK(AA8),"",AE7+IF(UPPER(AB8)="X",IF(UPPER(AC8)="X",AA8*2+10,AA8*2),IF(UPPER(AC8)="X",AA8+10,AA8)))</f>
        <v>147</v>
      </c>
      <c r="AF8" s="96"/>
      <c r="AG8" s="94"/>
      <c r="AH8" s="94"/>
      <c r="AI8" s="94"/>
      <c r="AJ8" s="98">
        <f aca="true" t="shared" si="5" ref="AJ8:AJ30">IF(ISBLANK(AF8),"",AJ7+IF(UPPER(AG8)="X",IF(UPPER(AH8)="X",AF8*2+10,AF8*2),IF(UPPER(AH8)="X",AF8+10,AF8)))</f>
      </c>
      <c r="AK8" s="96">
        <v>54</v>
      </c>
      <c r="AL8" s="94" t="s">
        <v>100</v>
      </c>
      <c r="AM8" s="94"/>
      <c r="AN8" s="94"/>
      <c r="AO8" s="98">
        <f aca="true" t="shared" si="6" ref="AO8:AO30">IF(ISBLANK(AK8),"",AO7+IF(UPPER(AL8)="X",IF(UPPER(AM8)="X",AK8*2+10,AK8*2),IF(UPPER(AM8)="X",AK8+10,AK8)))</f>
        <v>218</v>
      </c>
      <c r="AP8" s="96"/>
      <c r="AQ8" s="94"/>
      <c r="AR8" s="94"/>
      <c r="AS8" s="94"/>
      <c r="AT8" s="98">
        <f aca="true" t="shared" si="7" ref="AT8:AT30">IF(ISBLANK(AP8),"",AT7+IF(UPPER(AQ8)="X",IF(UPPER(AR8)="X",AP8*2+10,AP8*2),IF(UPPER(AR8)="X",AP8+10,AP8)))</f>
      </c>
      <c r="AU8" s="96"/>
      <c r="AV8" s="94"/>
      <c r="AW8" s="94"/>
      <c r="AX8" s="94"/>
      <c r="AY8" s="98">
        <f aca="true" t="shared" si="8" ref="AY8:AY30">IF(ISBLANK(AU8),"",AY7+IF(UPPER(AV8)="X",IF(UPPER(AW8)="X",AU8*2+10,AU8*2),IF(UPPER(AW8)="X",AU8+10,AU8)))</f>
      </c>
      <c r="AZ8" s="96"/>
      <c r="BA8" s="94"/>
      <c r="BB8" s="94"/>
      <c r="BC8" s="94"/>
      <c r="BD8" s="98">
        <f aca="true" t="shared" si="9" ref="BD8:BD30">IF(ISBLANK(AZ8),"",BD7+IF(UPPER(BA8)="X",IF(UPPER(BB8)="X",AZ8*2+10,AZ8*2),IF(UPPER(BB8)="X",AZ8+10,AZ8)))</f>
      </c>
      <c r="BE8" s="96"/>
      <c r="BF8" s="94"/>
      <c r="BG8" s="94"/>
      <c r="BH8" s="94"/>
      <c r="BI8" s="98">
        <f aca="true" t="shared" si="10" ref="BI8:BI30">IF(ISBLANK(BE8),"",BI7+IF(UPPER(BF8)="X",IF(UPPER(BG8)="X",BE8*2+10,BE8*2),IF(UPPER(BG8)="X",BE8+10,BE8)))</f>
      </c>
      <c r="BJ8" s="96"/>
      <c r="BK8" s="94"/>
      <c r="BL8" s="94"/>
      <c r="BM8" s="94"/>
      <c r="BN8" s="98">
        <f aca="true" t="shared" si="11" ref="BN8:BN30">IF(ISBLANK(BJ8),"",BN7+IF(UPPER(BK8)="X",IF(UPPER(BL8)="X",BJ8*2+10,BJ8*2),IF(UPPER(BL8)="X",BJ8+10,BJ8)))</f>
      </c>
      <c r="BO8" s="96"/>
      <c r="BP8" s="94"/>
      <c r="BQ8" s="94"/>
      <c r="BR8" s="94"/>
      <c r="BS8" s="98">
        <f aca="true" t="shared" si="12" ref="BS8:BS30">IF(ISBLANK(BO8),"",BS7+IF(UPPER(BP8)="X",IF(UPPER(BQ8)="X",BO8*2+10,BO8*2),IF(UPPER(BQ8)="X",BO8+10,BO8)))</f>
      </c>
    </row>
    <row r="9" spans="1:71" ht="12.75">
      <c r="A9" s="29">
        <v>4</v>
      </c>
      <c r="B9" s="106" t="s">
        <v>249</v>
      </c>
      <c r="C9" s="121" t="s">
        <v>250</v>
      </c>
      <c r="D9" s="109" t="s">
        <v>107</v>
      </c>
      <c r="E9" s="14"/>
      <c r="F9" s="63">
        <v>49</v>
      </c>
      <c r="G9" s="96">
        <v>49</v>
      </c>
      <c r="H9" s="94"/>
      <c r="I9" s="94"/>
      <c r="J9" s="94"/>
      <c r="K9" s="98">
        <f t="shared" si="0"/>
        <v>267</v>
      </c>
      <c r="L9" s="96">
        <v>49</v>
      </c>
      <c r="M9" s="94"/>
      <c r="N9" s="94"/>
      <c r="O9" s="94"/>
      <c r="P9" s="98">
        <f t="shared" si="1"/>
        <v>196</v>
      </c>
      <c r="Q9" s="96">
        <v>35</v>
      </c>
      <c r="R9" s="94"/>
      <c r="S9" s="94"/>
      <c r="T9" s="94"/>
      <c r="U9" s="98">
        <f t="shared" si="2"/>
        <v>221</v>
      </c>
      <c r="V9" s="96">
        <v>49</v>
      </c>
      <c r="W9" s="94"/>
      <c r="X9" s="94"/>
      <c r="Y9" s="94"/>
      <c r="Z9" s="98">
        <f t="shared" si="3"/>
        <v>235</v>
      </c>
      <c r="AA9" s="96">
        <v>49</v>
      </c>
      <c r="AB9" s="94"/>
      <c r="AC9" s="94"/>
      <c r="AD9" s="94"/>
      <c r="AE9" s="98">
        <f t="shared" si="4"/>
        <v>196</v>
      </c>
      <c r="AF9" s="96"/>
      <c r="AG9" s="94"/>
      <c r="AH9" s="94"/>
      <c r="AI9" s="94"/>
      <c r="AJ9" s="98">
        <f t="shared" si="5"/>
      </c>
      <c r="AK9" s="96">
        <v>49</v>
      </c>
      <c r="AL9" s="94"/>
      <c r="AM9" s="94"/>
      <c r="AN9" s="94"/>
      <c r="AO9" s="98">
        <f t="shared" si="6"/>
        <v>267</v>
      </c>
      <c r="AP9" s="96"/>
      <c r="AQ9" s="94"/>
      <c r="AR9" s="94"/>
      <c r="AS9" s="94"/>
      <c r="AT9" s="98">
        <f t="shared" si="7"/>
      </c>
      <c r="AU9" s="96"/>
      <c r="AV9" s="94"/>
      <c r="AW9" s="94"/>
      <c r="AX9" s="94"/>
      <c r="AY9" s="98">
        <f t="shared" si="8"/>
      </c>
      <c r="AZ9" s="96"/>
      <c r="BA9" s="94"/>
      <c r="BB9" s="94"/>
      <c r="BC9" s="94"/>
      <c r="BD9" s="98">
        <f t="shared" si="9"/>
      </c>
      <c r="BE9" s="96"/>
      <c r="BF9" s="94"/>
      <c r="BG9" s="94"/>
      <c r="BH9" s="94"/>
      <c r="BI9" s="98">
        <f t="shared" si="10"/>
      </c>
      <c r="BJ9" s="96"/>
      <c r="BK9" s="94"/>
      <c r="BL9" s="94"/>
      <c r="BM9" s="94"/>
      <c r="BN9" s="98">
        <f t="shared" si="11"/>
      </c>
      <c r="BO9" s="96"/>
      <c r="BP9" s="94"/>
      <c r="BQ9" s="94"/>
      <c r="BR9" s="94"/>
      <c r="BS9" s="98">
        <f t="shared" si="12"/>
      </c>
    </row>
    <row r="10" spans="1:71" ht="12.75">
      <c r="A10" s="29">
        <v>5</v>
      </c>
      <c r="B10" s="106" t="s">
        <v>251</v>
      </c>
      <c r="C10" s="121" t="s">
        <v>252</v>
      </c>
      <c r="D10" s="109" t="s">
        <v>253</v>
      </c>
      <c r="E10" s="135" t="s">
        <v>100</v>
      </c>
      <c r="F10" s="63">
        <v>52</v>
      </c>
      <c r="G10" s="96">
        <v>41</v>
      </c>
      <c r="H10" s="94"/>
      <c r="I10" s="94"/>
      <c r="J10" s="94"/>
      <c r="K10" s="98">
        <f t="shared" si="0"/>
        <v>308</v>
      </c>
      <c r="L10" s="96">
        <v>41</v>
      </c>
      <c r="M10" s="94"/>
      <c r="N10" s="94"/>
      <c r="O10" s="94"/>
      <c r="P10" s="98">
        <f t="shared" si="1"/>
        <v>237</v>
      </c>
      <c r="Q10" s="96">
        <v>41</v>
      </c>
      <c r="R10" s="94"/>
      <c r="S10" s="94"/>
      <c r="T10" s="94"/>
      <c r="U10" s="98">
        <f t="shared" si="2"/>
        <v>262</v>
      </c>
      <c r="V10" s="96">
        <v>41</v>
      </c>
      <c r="W10" s="94"/>
      <c r="X10" s="94"/>
      <c r="Y10" s="94"/>
      <c r="Z10" s="98">
        <f t="shared" si="3"/>
        <v>276</v>
      </c>
      <c r="AA10" s="96">
        <v>41</v>
      </c>
      <c r="AB10" s="94"/>
      <c r="AC10" s="94"/>
      <c r="AD10" s="94"/>
      <c r="AE10" s="98">
        <f t="shared" si="4"/>
        <v>237</v>
      </c>
      <c r="AF10" s="96"/>
      <c r="AG10" s="94"/>
      <c r="AH10" s="94"/>
      <c r="AI10" s="94"/>
      <c r="AJ10" s="98">
        <f t="shared" si="5"/>
      </c>
      <c r="AK10" s="96">
        <v>26</v>
      </c>
      <c r="AL10" s="94" t="s">
        <v>100</v>
      </c>
      <c r="AM10" s="94"/>
      <c r="AN10" s="94"/>
      <c r="AO10" s="98">
        <f t="shared" si="6"/>
        <v>319</v>
      </c>
      <c r="AP10" s="96"/>
      <c r="AQ10" s="94"/>
      <c r="AR10" s="94"/>
      <c r="AS10" s="94"/>
      <c r="AT10" s="98">
        <f t="shared" si="7"/>
      </c>
      <c r="AU10" s="96"/>
      <c r="AV10" s="94"/>
      <c r="AW10" s="94"/>
      <c r="AX10" s="94"/>
      <c r="AY10" s="98">
        <f t="shared" si="8"/>
      </c>
      <c r="AZ10" s="96"/>
      <c r="BA10" s="94"/>
      <c r="BB10" s="94"/>
      <c r="BC10" s="94"/>
      <c r="BD10" s="98">
        <f t="shared" si="9"/>
      </c>
      <c r="BE10" s="96"/>
      <c r="BF10" s="94"/>
      <c r="BG10" s="94"/>
      <c r="BH10" s="94"/>
      <c r="BI10" s="98">
        <f t="shared" si="10"/>
      </c>
      <c r="BJ10" s="96"/>
      <c r="BK10" s="94"/>
      <c r="BL10" s="94"/>
      <c r="BM10" s="94"/>
      <c r="BN10" s="98">
        <f t="shared" si="11"/>
      </c>
      <c r="BO10" s="96"/>
      <c r="BP10" s="94"/>
      <c r="BQ10" s="94"/>
      <c r="BR10" s="94"/>
      <c r="BS10" s="98">
        <f t="shared" si="12"/>
      </c>
    </row>
    <row r="11" spans="1:71" ht="12.75">
      <c r="A11" s="29">
        <v>6</v>
      </c>
      <c r="B11" s="106" t="s">
        <v>254</v>
      </c>
      <c r="C11" s="121" t="s">
        <v>255</v>
      </c>
      <c r="D11" s="109" t="s">
        <v>136</v>
      </c>
      <c r="E11" s="135" t="s">
        <v>100</v>
      </c>
      <c r="F11" s="63">
        <v>110</v>
      </c>
      <c r="G11" s="96">
        <v>39</v>
      </c>
      <c r="H11" s="94"/>
      <c r="I11" s="94"/>
      <c r="J11" s="94"/>
      <c r="K11" s="98">
        <f t="shared" si="0"/>
        <v>347</v>
      </c>
      <c r="L11" s="96">
        <v>55</v>
      </c>
      <c r="M11" s="94"/>
      <c r="N11" s="94"/>
      <c r="O11" s="94"/>
      <c r="P11" s="98">
        <f t="shared" si="1"/>
        <v>292</v>
      </c>
      <c r="Q11" s="96">
        <v>39</v>
      </c>
      <c r="R11" s="94"/>
      <c r="S11" s="94"/>
      <c r="T11" s="94"/>
      <c r="U11" s="98">
        <f t="shared" si="2"/>
        <v>301</v>
      </c>
      <c r="V11" s="96">
        <v>39</v>
      </c>
      <c r="W11" s="94"/>
      <c r="X11" s="94"/>
      <c r="Y11" s="94"/>
      <c r="Z11" s="98">
        <f t="shared" si="3"/>
        <v>315</v>
      </c>
      <c r="AA11" s="96">
        <v>39</v>
      </c>
      <c r="AB11" s="94"/>
      <c r="AC11" s="94"/>
      <c r="AD11" s="94"/>
      <c r="AE11" s="98">
        <f t="shared" si="4"/>
        <v>276</v>
      </c>
      <c r="AF11" s="96"/>
      <c r="AG11" s="94"/>
      <c r="AH11" s="94"/>
      <c r="AI11" s="94"/>
      <c r="AJ11" s="98">
        <f t="shared" si="5"/>
      </c>
      <c r="AK11" s="96">
        <v>55</v>
      </c>
      <c r="AL11" s="94" t="s">
        <v>100</v>
      </c>
      <c r="AM11" s="94"/>
      <c r="AN11" s="94"/>
      <c r="AO11" s="98">
        <f t="shared" si="6"/>
        <v>429</v>
      </c>
      <c r="AP11" s="96"/>
      <c r="AQ11" s="94"/>
      <c r="AR11" s="94"/>
      <c r="AS11" s="94"/>
      <c r="AT11" s="98">
        <f t="shared" si="7"/>
      </c>
      <c r="AU11" s="96"/>
      <c r="AV11" s="94"/>
      <c r="AW11" s="94"/>
      <c r="AX11" s="94"/>
      <c r="AY11" s="98">
        <f t="shared" si="8"/>
      </c>
      <c r="AZ11" s="96"/>
      <c r="BA11" s="94"/>
      <c r="BB11" s="94"/>
      <c r="BC11" s="94"/>
      <c r="BD11" s="98">
        <f t="shared" si="9"/>
      </c>
      <c r="BE11" s="96"/>
      <c r="BF11" s="94"/>
      <c r="BG11" s="94"/>
      <c r="BH11" s="94"/>
      <c r="BI11" s="98">
        <f t="shared" si="10"/>
      </c>
      <c r="BJ11" s="96"/>
      <c r="BK11" s="94"/>
      <c r="BL11" s="94"/>
      <c r="BM11" s="94"/>
      <c r="BN11" s="98">
        <f t="shared" si="11"/>
      </c>
      <c r="BO11" s="96"/>
      <c r="BP11" s="94"/>
      <c r="BQ11" s="94"/>
      <c r="BR11" s="94"/>
      <c r="BS11" s="98">
        <f t="shared" si="12"/>
      </c>
    </row>
    <row r="12" spans="1:71" ht="12.75">
      <c r="A12" s="29">
        <v>7</v>
      </c>
      <c r="B12" s="106" t="s">
        <v>256</v>
      </c>
      <c r="C12" s="121" t="s">
        <v>257</v>
      </c>
      <c r="D12" s="109" t="s">
        <v>258</v>
      </c>
      <c r="E12" s="135" t="s">
        <v>100</v>
      </c>
      <c r="F12" s="63">
        <v>90</v>
      </c>
      <c r="G12" s="96">
        <v>45</v>
      </c>
      <c r="H12" s="94" t="s">
        <v>100</v>
      </c>
      <c r="I12" s="94"/>
      <c r="J12" s="94"/>
      <c r="K12" s="98">
        <f t="shared" si="0"/>
        <v>437</v>
      </c>
      <c r="L12" s="96">
        <v>45</v>
      </c>
      <c r="M12" s="94" t="s">
        <v>100</v>
      </c>
      <c r="N12" s="94"/>
      <c r="O12" s="94"/>
      <c r="P12" s="98">
        <f t="shared" si="1"/>
        <v>382</v>
      </c>
      <c r="Q12" s="96">
        <v>18</v>
      </c>
      <c r="R12" s="94"/>
      <c r="S12" s="94"/>
      <c r="T12" s="94"/>
      <c r="U12" s="98">
        <f t="shared" si="2"/>
        <v>319</v>
      </c>
      <c r="V12" s="96">
        <v>22</v>
      </c>
      <c r="W12" s="94"/>
      <c r="X12" s="94"/>
      <c r="Y12" s="94"/>
      <c r="Z12" s="98">
        <f t="shared" si="3"/>
        <v>337</v>
      </c>
      <c r="AA12" s="96">
        <v>45</v>
      </c>
      <c r="AB12" s="94" t="s">
        <v>100</v>
      </c>
      <c r="AC12" s="94"/>
      <c r="AD12" s="94"/>
      <c r="AE12" s="98">
        <f t="shared" si="4"/>
        <v>366</v>
      </c>
      <c r="AF12" s="96"/>
      <c r="AG12" s="94"/>
      <c r="AH12" s="94"/>
      <c r="AI12" s="94"/>
      <c r="AJ12" s="98">
        <f t="shared" si="5"/>
      </c>
      <c r="AK12" s="96">
        <v>45</v>
      </c>
      <c r="AL12" s="94" t="s">
        <v>100</v>
      </c>
      <c r="AM12" s="94"/>
      <c r="AN12" s="94"/>
      <c r="AO12" s="98">
        <f t="shared" si="6"/>
        <v>519</v>
      </c>
      <c r="AP12" s="96"/>
      <c r="AQ12" s="94"/>
      <c r="AR12" s="94"/>
      <c r="AS12" s="94"/>
      <c r="AT12" s="98">
        <f t="shared" si="7"/>
      </c>
      <c r="AU12" s="96"/>
      <c r="AV12" s="94"/>
      <c r="AW12" s="94"/>
      <c r="AX12" s="94"/>
      <c r="AY12" s="98">
        <f t="shared" si="8"/>
      </c>
      <c r="AZ12" s="96"/>
      <c r="BA12" s="94"/>
      <c r="BB12" s="94"/>
      <c r="BC12" s="94"/>
      <c r="BD12" s="98">
        <f t="shared" si="9"/>
      </c>
      <c r="BE12" s="96"/>
      <c r="BF12" s="94"/>
      <c r="BG12" s="94"/>
      <c r="BH12" s="94"/>
      <c r="BI12" s="98">
        <f t="shared" si="10"/>
      </c>
      <c r="BJ12" s="96"/>
      <c r="BK12" s="94"/>
      <c r="BL12" s="94"/>
      <c r="BM12" s="94"/>
      <c r="BN12" s="98">
        <f t="shared" si="11"/>
      </c>
      <c r="BO12" s="96"/>
      <c r="BP12" s="94"/>
      <c r="BQ12" s="94"/>
      <c r="BR12" s="94"/>
      <c r="BS12" s="98">
        <f t="shared" si="12"/>
      </c>
    </row>
    <row r="13" spans="1:71" ht="12.75">
      <c r="A13" s="29">
        <v>8</v>
      </c>
      <c r="B13" s="110" t="s">
        <v>259</v>
      </c>
      <c r="C13" s="121" t="s">
        <v>260</v>
      </c>
      <c r="D13" s="109" t="s">
        <v>261</v>
      </c>
      <c r="E13" s="135" t="s">
        <v>100</v>
      </c>
      <c r="F13" s="63">
        <v>42</v>
      </c>
      <c r="G13" s="96">
        <v>36</v>
      </c>
      <c r="H13" s="94"/>
      <c r="I13" s="94"/>
      <c r="J13" s="94"/>
      <c r="K13" s="98">
        <f t="shared" si="0"/>
        <v>473</v>
      </c>
      <c r="L13" s="96">
        <v>36</v>
      </c>
      <c r="M13" s="94"/>
      <c r="N13" s="94"/>
      <c r="O13" s="94"/>
      <c r="P13" s="98">
        <f t="shared" si="1"/>
        <v>418</v>
      </c>
      <c r="Q13" s="96">
        <v>16</v>
      </c>
      <c r="R13" s="94" t="s">
        <v>100</v>
      </c>
      <c r="S13" s="94"/>
      <c r="T13" s="94"/>
      <c r="U13" s="98">
        <f t="shared" si="2"/>
        <v>351</v>
      </c>
      <c r="V13" s="96">
        <v>20</v>
      </c>
      <c r="W13" s="94" t="s">
        <v>100</v>
      </c>
      <c r="X13" s="94"/>
      <c r="Y13" s="94"/>
      <c r="Z13" s="98">
        <f t="shared" si="3"/>
        <v>377</v>
      </c>
      <c r="AA13" s="96">
        <v>17</v>
      </c>
      <c r="AB13" s="94" t="s">
        <v>100</v>
      </c>
      <c r="AC13" s="94"/>
      <c r="AD13" s="94"/>
      <c r="AE13" s="98">
        <f t="shared" si="4"/>
        <v>400</v>
      </c>
      <c r="AF13" s="96"/>
      <c r="AG13" s="94"/>
      <c r="AH13" s="94"/>
      <c r="AI13" s="94"/>
      <c r="AJ13" s="98">
        <f t="shared" si="5"/>
      </c>
      <c r="AK13" s="96">
        <v>21</v>
      </c>
      <c r="AL13" s="94" t="s">
        <v>100</v>
      </c>
      <c r="AM13" s="94"/>
      <c r="AN13" s="94"/>
      <c r="AO13" s="98">
        <f t="shared" si="6"/>
        <v>561</v>
      </c>
      <c r="AP13" s="96"/>
      <c r="AQ13" s="94"/>
      <c r="AR13" s="94"/>
      <c r="AS13" s="94"/>
      <c r="AT13" s="98">
        <f t="shared" si="7"/>
      </c>
      <c r="AU13" s="96"/>
      <c r="AV13" s="94"/>
      <c r="AW13" s="94"/>
      <c r="AX13" s="94"/>
      <c r="AY13" s="98">
        <f t="shared" si="8"/>
      </c>
      <c r="AZ13" s="96"/>
      <c r="BA13" s="94"/>
      <c r="BB13" s="94"/>
      <c r="BC13" s="94"/>
      <c r="BD13" s="98">
        <f t="shared" si="9"/>
      </c>
      <c r="BE13" s="96"/>
      <c r="BF13" s="94"/>
      <c r="BG13" s="94"/>
      <c r="BH13" s="94"/>
      <c r="BI13" s="98">
        <f t="shared" si="10"/>
      </c>
      <c r="BJ13" s="96"/>
      <c r="BK13" s="94"/>
      <c r="BL13" s="94"/>
      <c r="BM13" s="94"/>
      <c r="BN13" s="98">
        <f t="shared" si="11"/>
      </c>
      <c r="BO13" s="96"/>
      <c r="BP13" s="94"/>
      <c r="BQ13" s="94"/>
      <c r="BR13" s="94"/>
      <c r="BS13" s="98">
        <f t="shared" si="12"/>
      </c>
    </row>
    <row r="14" spans="1:71" ht="13.5" customHeight="1">
      <c r="A14" s="29">
        <v>9</v>
      </c>
      <c r="B14" s="106" t="s">
        <v>262</v>
      </c>
      <c r="C14" s="121" t="s">
        <v>263</v>
      </c>
      <c r="D14" s="109" t="s">
        <v>264</v>
      </c>
      <c r="E14" s="135"/>
      <c r="F14" s="63">
        <v>64</v>
      </c>
      <c r="G14" s="96">
        <v>64</v>
      </c>
      <c r="H14" s="94"/>
      <c r="I14" s="94"/>
      <c r="J14" s="94"/>
      <c r="K14" s="98">
        <f t="shared" si="0"/>
        <v>537</v>
      </c>
      <c r="L14" s="96">
        <v>30</v>
      </c>
      <c r="M14" s="94" t="s">
        <v>100</v>
      </c>
      <c r="N14" s="94"/>
      <c r="O14" s="94"/>
      <c r="P14" s="98">
        <f t="shared" si="1"/>
        <v>478</v>
      </c>
      <c r="Q14" s="96">
        <v>64</v>
      </c>
      <c r="R14" s="94"/>
      <c r="S14" s="94"/>
      <c r="T14" s="94"/>
      <c r="U14" s="98">
        <f t="shared" si="2"/>
        <v>415</v>
      </c>
      <c r="V14" s="96">
        <v>27</v>
      </c>
      <c r="W14" s="94" t="s">
        <v>100</v>
      </c>
      <c r="X14" s="94"/>
      <c r="Y14" s="94"/>
      <c r="Z14" s="98">
        <f t="shared" si="3"/>
        <v>431</v>
      </c>
      <c r="AA14" s="96">
        <v>27</v>
      </c>
      <c r="AB14" s="94" t="s">
        <v>100</v>
      </c>
      <c r="AC14" s="94"/>
      <c r="AD14" s="94"/>
      <c r="AE14" s="98">
        <f t="shared" si="4"/>
        <v>454</v>
      </c>
      <c r="AF14" s="96"/>
      <c r="AG14" s="94"/>
      <c r="AH14" s="94"/>
      <c r="AI14" s="94"/>
      <c r="AJ14" s="98">
        <f t="shared" si="5"/>
      </c>
      <c r="AK14" s="96">
        <v>64</v>
      </c>
      <c r="AL14" s="94"/>
      <c r="AM14" s="94"/>
      <c r="AN14" s="94"/>
      <c r="AO14" s="98">
        <f t="shared" si="6"/>
        <v>625</v>
      </c>
      <c r="AP14" s="96"/>
      <c r="AQ14" s="94"/>
      <c r="AR14" s="94"/>
      <c r="AS14" s="94"/>
      <c r="AT14" s="98">
        <f t="shared" si="7"/>
      </c>
      <c r="AU14" s="96"/>
      <c r="AV14" s="94"/>
      <c r="AW14" s="94"/>
      <c r="AX14" s="94"/>
      <c r="AY14" s="98">
        <f t="shared" si="8"/>
      </c>
      <c r="AZ14" s="96"/>
      <c r="BA14" s="94"/>
      <c r="BB14" s="94"/>
      <c r="BC14" s="94"/>
      <c r="BD14" s="98">
        <f t="shared" si="9"/>
      </c>
      <c r="BE14" s="96"/>
      <c r="BF14" s="94"/>
      <c r="BG14" s="94"/>
      <c r="BH14" s="94"/>
      <c r="BI14" s="98">
        <f t="shared" si="10"/>
      </c>
      <c r="BJ14" s="96"/>
      <c r="BK14" s="94"/>
      <c r="BL14" s="94"/>
      <c r="BM14" s="94"/>
      <c r="BN14" s="98">
        <f t="shared" si="11"/>
      </c>
      <c r="BO14" s="96"/>
      <c r="BP14" s="94"/>
      <c r="BQ14" s="94"/>
      <c r="BR14" s="94"/>
      <c r="BS14" s="98">
        <f t="shared" si="12"/>
      </c>
    </row>
    <row r="15" spans="1:71" ht="12.75">
      <c r="A15" s="29">
        <v>10</v>
      </c>
      <c r="B15" s="106" t="s">
        <v>265</v>
      </c>
      <c r="C15" s="121" t="s">
        <v>266</v>
      </c>
      <c r="D15" s="109" t="s">
        <v>267</v>
      </c>
      <c r="E15" s="135"/>
      <c r="F15" s="63">
        <v>67</v>
      </c>
      <c r="G15" s="96">
        <v>67</v>
      </c>
      <c r="H15" s="94"/>
      <c r="I15" s="94"/>
      <c r="J15" s="94"/>
      <c r="K15" s="98">
        <f t="shared" si="0"/>
        <v>604</v>
      </c>
      <c r="L15" s="96">
        <v>67</v>
      </c>
      <c r="M15" s="94"/>
      <c r="N15" s="94"/>
      <c r="O15" s="94"/>
      <c r="P15" s="98">
        <f t="shared" si="1"/>
        <v>545</v>
      </c>
      <c r="Q15" s="96">
        <v>67</v>
      </c>
      <c r="R15" s="94"/>
      <c r="S15" s="94"/>
      <c r="T15" s="94"/>
      <c r="U15" s="98">
        <f t="shared" si="2"/>
        <v>482</v>
      </c>
      <c r="V15" s="96">
        <v>67</v>
      </c>
      <c r="W15" s="94"/>
      <c r="X15" s="94"/>
      <c r="Y15" s="94"/>
      <c r="Z15" s="98">
        <f t="shared" si="3"/>
        <v>498</v>
      </c>
      <c r="AA15" s="96">
        <v>67</v>
      </c>
      <c r="AB15" s="94"/>
      <c r="AC15" s="94"/>
      <c r="AD15" s="94"/>
      <c r="AE15" s="98">
        <f t="shared" si="4"/>
        <v>521</v>
      </c>
      <c r="AF15" s="96"/>
      <c r="AG15" s="94"/>
      <c r="AH15" s="94"/>
      <c r="AI15" s="94"/>
      <c r="AJ15" s="98">
        <f t="shared" si="5"/>
      </c>
      <c r="AK15" s="96">
        <v>67</v>
      </c>
      <c r="AL15" s="94"/>
      <c r="AM15" s="94"/>
      <c r="AN15" s="94"/>
      <c r="AO15" s="98">
        <f t="shared" si="6"/>
        <v>692</v>
      </c>
      <c r="AP15" s="96"/>
      <c r="AQ15" s="94"/>
      <c r="AR15" s="94"/>
      <c r="AS15" s="94"/>
      <c r="AT15" s="98">
        <f t="shared" si="7"/>
      </c>
      <c r="AU15" s="96"/>
      <c r="AV15" s="94"/>
      <c r="AW15" s="94"/>
      <c r="AX15" s="94"/>
      <c r="AY15" s="98">
        <f t="shared" si="8"/>
      </c>
      <c r="AZ15" s="96"/>
      <c r="BA15" s="94"/>
      <c r="BB15" s="94"/>
      <c r="BC15" s="94"/>
      <c r="BD15" s="98">
        <f t="shared" si="9"/>
      </c>
      <c r="BE15" s="96"/>
      <c r="BF15" s="94"/>
      <c r="BG15" s="94"/>
      <c r="BH15" s="94"/>
      <c r="BI15" s="98">
        <f t="shared" si="10"/>
      </c>
      <c r="BJ15" s="96"/>
      <c r="BK15" s="94"/>
      <c r="BL15" s="94"/>
      <c r="BM15" s="94"/>
      <c r="BN15" s="98">
        <f t="shared" si="11"/>
      </c>
      <c r="BO15" s="96"/>
      <c r="BP15" s="94"/>
      <c r="BQ15" s="94"/>
      <c r="BR15" s="94"/>
      <c r="BS15" s="98">
        <f t="shared" si="12"/>
      </c>
    </row>
    <row r="16" spans="1:71" ht="12.75">
      <c r="A16" s="29">
        <v>11</v>
      </c>
      <c r="B16" s="106" t="s">
        <v>268</v>
      </c>
      <c r="C16" s="121" t="s">
        <v>269</v>
      </c>
      <c r="D16" s="109" t="s">
        <v>128</v>
      </c>
      <c r="E16" s="135"/>
      <c r="F16" s="63">
        <v>46</v>
      </c>
      <c r="G16" s="96">
        <v>46</v>
      </c>
      <c r="H16" s="94"/>
      <c r="I16" s="94"/>
      <c r="J16" s="94"/>
      <c r="K16" s="98">
        <f t="shared" si="0"/>
        <v>650</v>
      </c>
      <c r="L16" s="96">
        <v>46</v>
      </c>
      <c r="M16" s="94"/>
      <c r="N16" s="94"/>
      <c r="O16" s="94"/>
      <c r="P16" s="98">
        <f t="shared" si="1"/>
        <v>591</v>
      </c>
      <c r="Q16" s="96">
        <v>22</v>
      </c>
      <c r="R16" s="94"/>
      <c r="S16" s="94"/>
      <c r="T16" s="94"/>
      <c r="U16" s="98">
        <f t="shared" si="2"/>
        <v>504</v>
      </c>
      <c r="V16" s="96">
        <v>21</v>
      </c>
      <c r="W16" s="94" t="s">
        <v>100</v>
      </c>
      <c r="X16" s="94"/>
      <c r="Y16" s="94"/>
      <c r="Z16" s="98">
        <f t="shared" si="3"/>
        <v>540</v>
      </c>
      <c r="AA16" s="96">
        <v>46</v>
      </c>
      <c r="AB16" s="94"/>
      <c r="AC16" s="94"/>
      <c r="AD16" s="94"/>
      <c r="AE16" s="98">
        <f t="shared" si="4"/>
        <v>567</v>
      </c>
      <c r="AF16" s="96"/>
      <c r="AG16" s="94"/>
      <c r="AH16" s="94"/>
      <c r="AI16" s="94"/>
      <c r="AJ16" s="98">
        <f t="shared" si="5"/>
      </c>
      <c r="AK16" s="96">
        <v>46</v>
      </c>
      <c r="AL16" s="94"/>
      <c r="AM16" s="94"/>
      <c r="AN16" s="94"/>
      <c r="AO16" s="98">
        <f t="shared" si="6"/>
        <v>738</v>
      </c>
      <c r="AP16" s="96"/>
      <c r="AQ16" s="94"/>
      <c r="AR16" s="94"/>
      <c r="AS16" s="94"/>
      <c r="AT16" s="98">
        <f t="shared" si="7"/>
      </c>
      <c r="AU16" s="96"/>
      <c r="AV16" s="94"/>
      <c r="AW16" s="94"/>
      <c r="AX16" s="94"/>
      <c r="AY16" s="98">
        <f t="shared" si="8"/>
      </c>
      <c r="AZ16" s="96"/>
      <c r="BA16" s="94"/>
      <c r="BB16" s="94"/>
      <c r="BC16" s="94"/>
      <c r="BD16" s="98">
        <f t="shared" si="9"/>
      </c>
      <c r="BE16" s="96"/>
      <c r="BF16" s="94"/>
      <c r="BG16" s="94"/>
      <c r="BH16" s="94"/>
      <c r="BI16" s="98">
        <f t="shared" si="10"/>
      </c>
      <c r="BJ16" s="96"/>
      <c r="BK16" s="94"/>
      <c r="BL16" s="94"/>
      <c r="BM16" s="94"/>
      <c r="BN16" s="98">
        <f t="shared" si="11"/>
      </c>
      <c r="BO16" s="96"/>
      <c r="BP16" s="94"/>
      <c r="BQ16" s="94"/>
      <c r="BR16" s="94"/>
      <c r="BS16" s="98">
        <f t="shared" si="12"/>
      </c>
    </row>
    <row r="17" spans="1:71" ht="12.75">
      <c r="A17" s="29">
        <v>12</v>
      </c>
      <c r="B17" s="106" t="s">
        <v>270</v>
      </c>
      <c r="C17" s="121" t="s">
        <v>271</v>
      </c>
      <c r="D17" s="109" t="s">
        <v>47</v>
      </c>
      <c r="E17" s="135" t="s">
        <v>100</v>
      </c>
      <c r="F17" s="63">
        <v>68</v>
      </c>
      <c r="G17" s="96">
        <v>24</v>
      </c>
      <c r="H17" s="94" t="s">
        <v>100</v>
      </c>
      <c r="I17" s="94"/>
      <c r="J17" s="94"/>
      <c r="K17" s="98">
        <f t="shared" si="0"/>
        <v>698</v>
      </c>
      <c r="L17" s="96">
        <v>28</v>
      </c>
      <c r="M17" s="94" t="s">
        <v>100</v>
      </c>
      <c r="N17" s="94"/>
      <c r="O17" s="94"/>
      <c r="P17" s="98">
        <f t="shared" si="1"/>
        <v>647</v>
      </c>
      <c r="Q17" s="96">
        <v>26</v>
      </c>
      <c r="R17" s="94"/>
      <c r="S17" s="94"/>
      <c r="T17" s="94"/>
      <c r="U17" s="98">
        <f t="shared" si="2"/>
        <v>530</v>
      </c>
      <c r="V17" s="96">
        <v>28</v>
      </c>
      <c r="W17" s="94" t="s">
        <v>100</v>
      </c>
      <c r="X17" s="94"/>
      <c r="Y17" s="94"/>
      <c r="Z17" s="98">
        <f t="shared" si="3"/>
        <v>596</v>
      </c>
      <c r="AA17" s="96">
        <v>28</v>
      </c>
      <c r="AB17" s="94" t="s">
        <v>100</v>
      </c>
      <c r="AC17" s="94"/>
      <c r="AD17" s="94"/>
      <c r="AE17" s="98">
        <f t="shared" si="4"/>
        <v>623</v>
      </c>
      <c r="AF17" s="96"/>
      <c r="AG17" s="94"/>
      <c r="AH17" s="94"/>
      <c r="AI17" s="94"/>
      <c r="AJ17" s="98">
        <f t="shared" si="5"/>
      </c>
      <c r="AK17" s="96">
        <v>24</v>
      </c>
      <c r="AL17" s="94" t="s">
        <v>100</v>
      </c>
      <c r="AM17" s="94"/>
      <c r="AN17" s="94"/>
      <c r="AO17" s="98">
        <f t="shared" si="6"/>
        <v>786</v>
      </c>
      <c r="AP17" s="96"/>
      <c r="AQ17" s="94"/>
      <c r="AR17" s="94"/>
      <c r="AS17" s="94"/>
      <c r="AT17" s="98">
        <f t="shared" si="7"/>
      </c>
      <c r="AU17" s="96"/>
      <c r="AV17" s="94"/>
      <c r="AW17" s="94"/>
      <c r="AX17" s="94"/>
      <c r="AY17" s="98">
        <f t="shared" si="8"/>
      </c>
      <c r="AZ17" s="96"/>
      <c r="BA17" s="94"/>
      <c r="BB17" s="94"/>
      <c r="BC17" s="94"/>
      <c r="BD17" s="98">
        <f t="shared" si="9"/>
      </c>
      <c r="BE17" s="96"/>
      <c r="BF17" s="94"/>
      <c r="BG17" s="94"/>
      <c r="BH17" s="94"/>
      <c r="BI17" s="98">
        <f t="shared" si="10"/>
      </c>
      <c r="BJ17" s="96"/>
      <c r="BK17" s="94"/>
      <c r="BL17" s="94"/>
      <c r="BM17" s="94"/>
      <c r="BN17" s="98">
        <f t="shared" si="11"/>
      </c>
      <c r="BO17" s="96"/>
      <c r="BP17" s="94"/>
      <c r="BQ17" s="94"/>
      <c r="BR17" s="94"/>
      <c r="BS17" s="98">
        <f t="shared" si="12"/>
      </c>
    </row>
    <row r="18" spans="1:71" ht="12.75">
      <c r="A18" s="29">
        <v>13</v>
      </c>
      <c r="B18" s="106" t="s">
        <v>272</v>
      </c>
      <c r="C18" s="121" t="s">
        <v>273</v>
      </c>
      <c r="D18" s="109" t="s">
        <v>274</v>
      </c>
      <c r="E18" s="135"/>
      <c r="F18" s="63">
        <v>33</v>
      </c>
      <c r="G18" s="96">
        <v>33</v>
      </c>
      <c r="H18" s="94"/>
      <c r="I18" s="94"/>
      <c r="J18" s="94"/>
      <c r="K18" s="98">
        <f t="shared" si="0"/>
        <v>731</v>
      </c>
      <c r="L18" s="96">
        <v>33</v>
      </c>
      <c r="M18" s="94"/>
      <c r="N18" s="94"/>
      <c r="O18" s="94"/>
      <c r="P18" s="98">
        <f t="shared" si="1"/>
        <v>680</v>
      </c>
      <c r="Q18" s="96">
        <v>18</v>
      </c>
      <c r="R18" s="94"/>
      <c r="S18" s="94"/>
      <c r="T18" s="94"/>
      <c r="U18" s="98">
        <f t="shared" si="2"/>
        <v>548</v>
      </c>
      <c r="V18" s="96">
        <v>18</v>
      </c>
      <c r="W18" s="94"/>
      <c r="X18" s="94"/>
      <c r="Y18" s="94"/>
      <c r="Z18" s="98">
        <f t="shared" si="3"/>
        <v>614</v>
      </c>
      <c r="AA18" s="96">
        <v>12</v>
      </c>
      <c r="AB18" s="94" t="s">
        <v>100</v>
      </c>
      <c r="AC18" s="94"/>
      <c r="AD18" s="94"/>
      <c r="AE18" s="98">
        <f t="shared" si="4"/>
        <v>647</v>
      </c>
      <c r="AF18" s="96"/>
      <c r="AG18" s="94"/>
      <c r="AH18" s="94"/>
      <c r="AI18" s="94"/>
      <c r="AJ18" s="98">
        <f t="shared" si="5"/>
      </c>
      <c r="AK18" s="96">
        <v>14</v>
      </c>
      <c r="AL18" s="94" t="s">
        <v>100</v>
      </c>
      <c r="AM18" s="94"/>
      <c r="AN18" s="94"/>
      <c r="AO18" s="98">
        <f t="shared" si="6"/>
        <v>814</v>
      </c>
      <c r="AP18" s="96"/>
      <c r="AQ18" s="94"/>
      <c r="AR18" s="94"/>
      <c r="AS18" s="94"/>
      <c r="AT18" s="98">
        <f t="shared" si="7"/>
      </c>
      <c r="AU18" s="96"/>
      <c r="AV18" s="94"/>
      <c r="AW18" s="94"/>
      <c r="AX18" s="94"/>
      <c r="AY18" s="98">
        <f t="shared" si="8"/>
      </c>
      <c r="AZ18" s="96"/>
      <c r="BA18" s="94"/>
      <c r="BB18" s="94"/>
      <c r="BC18" s="94"/>
      <c r="BD18" s="98">
        <f t="shared" si="9"/>
      </c>
      <c r="BE18" s="96"/>
      <c r="BF18" s="94"/>
      <c r="BG18" s="94"/>
      <c r="BH18" s="94"/>
      <c r="BI18" s="98">
        <f t="shared" si="10"/>
      </c>
      <c r="BJ18" s="96"/>
      <c r="BK18" s="94"/>
      <c r="BL18" s="94"/>
      <c r="BM18" s="94"/>
      <c r="BN18" s="98">
        <f t="shared" si="11"/>
      </c>
      <c r="BO18" s="96"/>
      <c r="BP18" s="94"/>
      <c r="BQ18" s="94"/>
      <c r="BR18" s="94"/>
      <c r="BS18" s="98">
        <f t="shared" si="12"/>
      </c>
    </row>
    <row r="19" spans="1:71" ht="12.75">
      <c r="A19" s="29">
        <v>14</v>
      </c>
      <c r="B19" s="106" t="s">
        <v>275</v>
      </c>
      <c r="C19" s="121" t="s">
        <v>276</v>
      </c>
      <c r="D19" s="109" t="s">
        <v>104</v>
      </c>
      <c r="E19" s="135"/>
      <c r="F19" s="63">
        <v>86</v>
      </c>
      <c r="G19" s="96">
        <v>86</v>
      </c>
      <c r="H19" s="94"/>
      <c r="I19" s="94"/>
      <c r="J19" s="94"/>
      <c r="K19" s="98">
        <f t="shared" si="0"/>
        <v>817</v>
      </c>
      <c r="L19" s="96">
        <v>86</v>
      </c>
      <c r="M19" s="94"/>
      <c r="N19" s="94"/>
      <c r="O19" s="94"/>
      <c r="P19" s="98">
        <f t="shared" si="1"/>
        <v>766</v>
      </c>
      <c r="Q19" s="96">
        <v>81</v>
      </c>
      <c r="R19" s="94"/>
      <c r="S19" s="94"/>
      <c r="T19" s="94"/>
      <c r="U19" s="98">
        <f t="shared" si="2"/>
        <v>629</v>
      </c>
      <c r="V19" s="96">
        <v>86</v>
      </c>
      <c r="W19" s="94"/>
      <c r="X19" s="94"/>
      <c r="Y19" s="94"/>
      <c r="Z19" s="98">
        <f t="shared" si="3"/>
        <v>700</v>
      </c>
      <c r="AA19" s="96">
        <v>86</v>
      </c>
      <c r="AB19" s="94"/>
      <c r="AC19" s="94"/>
      <c r="AD19" s="94"/>
      <c r="AE19" s="98">
        <f t="shared" si="4"/>
        <v>733</v>
      </c>
      <c r="AF19" s="96"/>
      <c r="AG19" s="94"/>
      <c r="AH19" s="94"/>
      <c r="AI19" s="94"/>
      <c r="AJ19" s="98">
        <f t="shared" si="5"/>
      </c>
      <c r="AK19" s="96">
        <v>80</v>
      </c>
      <c r="AL19" s="94"/>
      <c r="AM19" s="94"/>
      <c r="AN19" s="94"/>
      <c r="AO19" s="98">
        <f t="shared" si="6"/>
        <v>894</v>
      </c>
      <c r="AP19" s="96"/>
      <c r="AQ19" s="94"/>
      <c r="AR19" s="94"/>
      <c r="AS19" s="94"/>
      <c r="AT19" s="98">
        <f t="shared" si="7"/>
      </c>
      <c r="AU19" s="96"/>
      <c r="AV19" s="94"/>
      <c r="AW19" s="94"/>
      <c r="AX19" s="94"/>
      <c r="AY19" s="98">
        <f t="shared" si="8"/>
      </c>
      <c r="AZ19" s="96"/>
      <c r="BA19" s="94"/>
      <c r="BB19" s="94"/>
      <c r="BC19" s="94"/>
      <c r="BD19" s="98">
        <f t="shared" si="9"/>
      </c>
      <c r="BE19" s="96"/>
      <c r="BF19" s="94"/>
      <c r="BG19" s="94"/>
      <c r="BH19" s="94"/>
      <c r="BI19" s="98">
        <f t="shared" si="10"/>
      </c>
      <c r="BJ19" s="96"/>
      <c r="BK19" s="94"/>
      <c r="BL19" s="94"/>
      <c r="BM19" s="94"/>
      <c r="BN19" s="98">
        <f t="shared" si="11"/>
      </c>
      <c r="BO19" s="96"/>
      <c r="BP19" s="94"/>
      <c r="BQ19" s="94"/>
      <c r="BR19" s="94"/>
      <c r="BS19" s="98">
        <f t="shared" si="12"/>
      </c>
    </row>
    <row r="20" spans="1:71" ht="12.75">
      <c r="A20" s="29">
        <v>15</v>
      </c>
      <c r="B20" s="106" t="s">
        <v>277</v>
      </c>
      <c r="C20" s="121" t="s">
        <v>278</v>
      </c>
      <c r="D20" s="109" t="s">
        <v>279</v>
      </c>
      <c r="E20" s="14" t="s">
        <v>100</v>
      </c>
      <c r="F20" s="63">
        <v>168</v>
      </c>
      <c r="G20" s="96">
        <v>36</v>
      </c>
      <c r="H20" s="94"/>
      <c r="I20" s="94"/>
      <c r="J20" s="94"/>
      <c r="K20" s="98">
        <f t="shared" si="0"/>
        <v>853</v>
      </c>
      <c r="L20" s="96">
        <v>84</v>
      </c>
      <c r="M20" s="94" t="s">
        <v>100</v>
      </c>
      <c r="N20" s="94"/>
      <c r="O20" s="94"/>
      <c r="P20" s="98">
        <f t="shared" si="1"/>
        <v>934</v>
      </c>
      <c r="Q20" s="96">
        <v>43</v>
      </c>
      <c r="R20" s="94"/>
      <c r="S20" s="94"/>
      <c r="T20" s="94"/>
      <c r="U20" s="98">
        <f t="shared" si="2"/>
        <v>672</v>
      </c>
      <c r="V20" s="96">
        <v>30</v>
      </c>
      <c r="W20" s="94"/>
      <c r="X20" s="94"/>
      <c r="Y20" s="94"/>
      <c r="Z20" s="98">
        <f t="shared" si="3"/>
        <v>730</v>
      </c>
      <c r="AA20" s="96">
        <v>36</v>
      </c>
      <c r="AB20" s="94"/>
      <c r="AC20" s="94"/>
      <c r="AD20" s="94"/>
      <c r="AE20" s="98">
        <f t="shared" si="4"/>
        <v>769</v>
      </c>
      <c r="AF20" s="96"/>
      <c r="AG20" s="94"/>
      <c r="AH20" s="94"/>
      <c r="AI20" s="94"/>
      <c r="AJ20" s="98">
        <f t="shared" si="5"/>
      </c>
      <c r="AK20" s="96">
        <v>84</v>
      </c>
      <c r="AL20" s="94" t="s">
        <v>100</v>
      </c>
      <c r="AM20" s="94"/>
      <c r="AN20" s="94"/>
      <c r="AO20" s="98">
        <f t="shared" si="6"/>
        <v>1062</v>
      </c>
      <c r="AP20" s="96"/>
      <c r="AQ20" s="94"/>
      <c r="AR20" s="94"/>
      <c r="AS20" s="94"/>
      <c r="AT20" s="98">
        <f t="shared" si="7"/>
      </c>
      <c r="AU20" s="96"/>
      <c r="AV20" s="94"/>
      <c r="AW20" s="94"/>
      <c r="AX20" s="94"/>
      <c r="AY20" s="98">
        <f t="shared" si="8"/>
      </c>
      <c r="AZ20" s="96"/>
      <c r="BA20" s="94"/>
      <c r="BB20" s="94"/>
      <c r="BC20" s="94"/>
      <c r="BD20" s="98">
        <f t="shared" si="9"/>
      </c>
      <c r="BE20" s="96"/>
      <c r="BF20" s="94"/>
      <c r="BG20" s="94"/>
      <c r="BH20" s="94"/>
      <c r="BI20" s="98">
        <f t="shared" si="10"/>
      </c>
      <c r="BJ20" s="96"/>
      <c r="BK20" s="94"/>
      <c r="BL20" s="94"/>
      <c r="BM20" s="94"/>
      <c r="BN20" s="98">
        <f t="shared" si="11"/>
      </c>
      <c r="BO20" s="96"/>
      <c r="BP20" s="94"/>
      <c r="BQ20" s="94"/>
      <c r="BR20" s="94"/>
      <c r="BS20" s="98">
        <f t="shared" si="12"/>
      </c>
    </row>
    <row r="21" spans="1:71" ht="12.75">
      <c r="A21" s="29">
        <v>16</v>
      </c>
      <c r="B21" s="106" t="s">
        <v>280</v>
      </c>
      <c r="C21" s="121" t="s">
        <v>283</v>
      </c>
      <c r="D21" s="109" t="s">
        <v>284</v>
      </c>
      <c r="E21" s="14" t="s">
        <v>100</v>
      </c>
      <c r="F21" s="63">
        <v>78</v>
      </c>
      <c r="G21" s="96">
        <v>68</v>
      </c>
      <c r="H21" s="94"/>
      <c r="I21" s="94"/>
      <c r="J21" s="94"/>
      <c r="K21" s="98">
        <f t="shared" si="0"/>
        <v>921</v>
      </c>
      <c r="L21" s="96">
        <v>75</v>
      </c>
      <c r="M21" s="94"/>
      <c r="N21" s="94"/>
      <c r="O21" s="94"/>
      <c r="P21" s="98">
        <f t="shared" si="1"/>
        <v>1009</v>
      </c>
      <c r="Q21" s="96">
        <v>54</v>
      </c>
      <c r="R21" s="94"/>
      <c r="S21" s="94"/>
      <c r="T21" s="94"/>
      <c r="U21" s="98">
        <f t="shared" si="2"/>
        <v>726</v>
      </c>
      <c r="V21" s="96">
        <v>74</v>
      </c>
      <c r="W21" s="94"/>
      <c r="X21" s="94"/>
      <c r="Y21" s="94"/>
      <c r="Z21" s="98">
        <f t="shared" si="3"/>
        <v>804</v>
      </c>
      <c r="AA21" s="96">
        <v>75</v>
      </c>
      <c r="AB21" s="94"/>
      <c r="AC21" s="94"/>
      <c r="AD21" s="94"/>
      <c r="AE21" s="98">
        <f t="shared" si="4"/>
        <v>844</v>
      </c>
      <c r="AF21" s="96"/>
      <c r="AG21" s="94"/>
      <c r="AH21" s="94"/>
      <c r="AI21" s="94"/>
      <c r="AJ21" s="98">
        <f t="shared" si="5"/>
      </c>
      <c r="AK21" s="96">
        <v>68</v>
      </c>
      <c r="AL21" s="94"/>
      <c r="AM21" s="94"/>
      <c r="AN21" s="94"/>
      <c r="AO21" s="98">
        <f t="shared" si="6"/>
        <v>1130</v>
      </c>
      <c r="AP21" s="96"/>
      <c r="AQ21" s="94"/>
      <c r="AR21" s="94"/>
      <c r="AS21" s="94"/>
      <c r="AT21" s="98">
        <f t="shared" si="7"/>
      </c>
      <c r="AU21" s="96"/>
      <c r="AV21" s="94"/>
      <c r="AW21" s="94"/>
      <c r="AX21" s="94"/>
      <c r="AY21" s="98">
        <f t="shared" si="8"/>
      </c>
      <c r="AZ21" s="96"/>
      <c r="BA21" s="94"/>
      <c r="BB21" s="94"/>
      <c r="BC21" s="94"/>
      <c r="BD21" s="98">
        <f t="shared" si="9"/>
      </c>
      <c r="BE21" s="96"/>
      <c r="BF21" s="94"/>
      <c r="BG21" s="94"/>
      <c r="BH21" s="94"/>
      <c r="BI21" s="98">
        <f t="shared" si="10"/>
      </c>
      <c r="BJ21" s="96"/>
      <c r="BK21" s="94"/>
      <c r="BL21" s="94"/>
      <c r="BM21" s="94"/>
      <c r="BN21" s="98">
        <f t="shared" si="11"/>
      </c>
      <c r="BO21" s="96"/>
      <c r="BP21" s="94"/>
      <c r="BQ21" s="94"/>
      <c r="BR21" s="94"/>
      <c r="BS21" s="98">
        <f t="shared" si="12"/>
      </c>
    </row>
    <row r="22" spans="1:71" ht="12.75">
      <c r="A22" s="29">
        <v>17</v>
      </c>
      <c r="B22" s="106" t="s">
        <v>285</v>
      </c>
      <c r="C22" s="121" t="s">
        <v>281</v>
      </c>
      <c r="D22" s="109" t="s">
        <v>282</v>
      </c>
      <c r="E22" s="135"/>
      <c r="F22" s="63">
        <v>75</v>
      </c>
      <c r="G22" s="96">
        <v>75</v>
      </c>
      <c r="H22" s="94"/>
      <c r="I22" s="94"/>
      <c r="J22" s="94"/>
      <c r="K22" s="98">
        <f t="shared" si="0"/>
        <v>996</v>
      </c>
      <c r="L22" s="96">
        <v>75</v>
      </c>
      <c r="M22" s="94"/>
      <c r="N22" s="94"/>
      <c r="O22" s="94"/>
      <c r="P22" s="98">
        <f t="shared" si="1"/>
        <v>1084</v>
      </c>
      <c r="Q22" s="96">
        <v>75</v>
      </c>
      <c r="R22" s="94"/>
      <c r="S22" s="94"/>
      <c r="T22" s="94"/>
      <c r="U22" s="98">
        <f t="shared" si="2"/>
        <v>801</v>
      </c>
      <c r="V22" s="96">
        <v>75</v>
      </c>
      <c r="W22" s="94"/>
      <c r="X22" s="94"/>
      <c r="Y22" s="94"/>
      <c r="Z22" s="98">
        <f t="shared" si="3"/>
        <v>879</v>
      </c>
      <c r="AA22" s="96">
        <v>75</v>
      </c>
      <c r="AB22" s="94"/>
      <c r="AC22" s="94"/>
      <c r="AD22" s="94"/>
      <c r="AE22" s="98">
        <f t="shared" si="4"/>
        <v>919</v>
      </c>
      <c r="AF22" s="96"/>
      <c r="AG22" s="94"/>
      <c r="AH22" s="94"/>
      <c r="AI22" s="94"/>
      <c r="AJ22" s="98">
        <f t="shared" si="5"/>
      </c>
      <c r="AK22" s="96">
        <v>75</v>
      </c>
      <c r="AL22" s="94"/>
      <c r="AM22" s="94"/>
      <c r="AN22" s="94"/>
      <c r="AO22" s="98">
        <f t="shared" si="6"/>
        <v>1205</v>
      </c>
      <c r="AP22" s="96"/>
      <c r="AQ22" s="94"/>
      <c r="AR22" s="94"/>
      <c r="AS22" s="94"/>
      <c r="AT22" s="98">
        <f t="shared" si="7"/>
      </c>
      <c r="AU22" s="96"/>
      <c r="AV22" s="94"/>
      <c r="AW22" s="94"/>
      <c r="AX22" s="94"/>
      <c r="AY22" s="98">
        <f t="shared" si="8"/>
      </c>
      <c r="AZ22" s="96"/>
      <c r="BA22" s="94"/>
      <c r="BB22" s="94"/>
      <c r="BC22" s="94"/>
      <c r="BD22" s="98">
        <f t="shared" si="9"/>
      </c>
      <c r="BE22" s="96"/>
      <c r="BF22" s="94"/>
      <c r="BG22" s="94"/>
      <c r="BH22" s="94"/>
      <c r="BI22" s="98">
        <f t="shared" si="10"/>
      </c>
      <c r="BJ22" s="96"/>
      <c r="BK22" s="94"/>
      <c r="BL22" s="94"/>
      <c r="BM22" s="94"/>
      <c r="BN22" s="98">
        <f t="shared" si="11"/>
      </c>
      <c r="BO22" s="96"/>
      <c r="BP22" s="94"/>
      <c r="BQ22" s="94"/>
      <c r="BR22" s="94"/>
      <c r="BS22" s="98">
        <f t="shared" si="12"/>
      </c>
    </row>
    <row r="23" spans="1:71" ht="12.75">
      <c r="A23" s="29">
        <v>18</v>
      </c>
      <c r="B23" s="106" t="s">
        <v>286</v>
      </c>
      <c r="C23" s="121" t="s">
        <v>287</v>
      </c>
      <c r="D23" s="109" t="s">
        <v>288</v>
      </c>
      <c r="E23" s="14" t="s">
        <v>100</v>
      </c>
      <c r="F23" s="63">
        <v>54</v>
      </c>
      <c r="G23" s="96">
        <v>27</v>
      </c>
      <c r="H23" s="94" t="s">
        <v>100</v>
      </c>
      <c r="I23" s="94"/>
      <c r="J23" s="94"/>
      <c r="K23" s="98">
        <f t="shared" si="0"/>
        <v>1050</v>
      </c>
      <c r="L23" s="96">
        <v>27</v>
      </c>
      <c r="M23" s="94" t="s">
        <v>100</v>
      </c>
      <c r="N23" s="94"/>
      <c r="O23" s="94"/>
      <c r="P23" s="98">
        <f t="shared" si="1"/>
        <v>1138</v>
      </c>
      <c r="Q23" s="96">
        <v>25</v>
      </c>
      <c r="R23" s="94"/>
      <c r="S23" s="94"/>
      <c r="T23" s="94"/>
      <c r="U23" s="98">
        <f t="shared" si="2"/>
        <v>826</v>
      </c>
      <c r="V23" s="96">
        <v>27</v>
      </c>
      <c r="W23" s="94" t="s">
        <v>100</v>
      </c>
      <c r="X23" s="94"/>
      <c r="Y23" s="94"/>
      <c r="Z23" s="98">
        <f t="shared" si="3"/>
        <v>933</v>
      </c>
      <c r="AA23" s="96">
        <v>27</v>
      </c>
      <c r="AB23" s="94" t="s">
        <v>100</v>
      </c>
      <c r="AC23" s="94"/>
      <c r="AD23" s="94"/>
      <c r="AE23" s="98">
        <f t="shared" si="4"/>
        <v>973</v>
      </c>
      <c r="AF23" s="96"/>
      <c r="AG23" s="94"/>
      <c r="AH23" s="94"/>
      <c r="AI23" s="94"/>
      <c r="AJ23" s="98">
        <f t="shared" si="5"/>
      </c>
      <c r="AK23" s="96">
        <v>27</v>
      </c>
      <c r="AL23" s="94" t="s">
        <v>100</v>
      </c>
      <c r="AM23" s="94"/>
      <c r="AN23" s="94"/>
      <c r="AO23" s="98">
        <f t="shared" si="6"/>
        <v>1259</v>
      </c>
      <c r="AP23" s="96"/>
      <c r="AQ23" s="94"/>
      <c r="AR23" s="94"/>
      <c r="AS23" s="94"/>
      <c r="AT23" s="98">
        <f t="shared" si="7"/>
      </c>
      <c r="AU23" s="96"/>
      <c r="AV23" s="94"/>
      <c r="AW23" s="94"/>
      <c r="AX23" s="94"/>
      <c r="AY23" s="98">
        <f t="shared" si="8"/>
      </c>
      <c r="AZ23" s="96"/>
      <c r="BA23" s="94"/>
      <c r="BB23" s="94"/>
      <c r="BC23" s="94"/>
      <c r="BD23" s="98">
        <f t="shared" si="9"/>
      </c>
      <c r="BE23" s="96"/>
      <c r="BF23" s="94"/>
      <c r="BG23" s="94"/>
      <c r="BH23" s="94"/>
      <c r="BI23" s="98">
        <f t="shared" si="10"/>
      </c>
      <c r="BJ23" s="96"/>
      <c r="BK23" s="94"/>
      <c r="BL23" s="94"/>
      <c r="BM23" s="94"/>
      <c r="BN23" s="98">
        <f t="shared" si="11"/>
      </c>
      <c r="BO23" s="96"/>
      <c r="BP23" s="94"/>
      <c r="BQ23" s="94"/>
      <c r="BR23" s="94"/>
      <c r="BS23" s="98">
        <f t="shared" si="12"/>
      </c>
    </row>
    <row r="24" spans="1:71" ht="12.75">
      <c r="A24" s="29">
        <v>19</v>
      </c>
      <c r="B24" s="106" t="s">
        <v>289</v>
      </c>
      <c r="C24" s="121" t="s">
        <v>290</v>
      </c>
      <c r="D24" s="109" t="s">
        <v>101</v>
      </c>
      <c r="E24" s="135" t="s">
        <v>100</v>
      </c>
      <c r="F24" s="63">
        <v>52</v>
      </c>
      <c r="G24" s="96">
        <v>26</v>
      </c>
      <c r="H24" s="94" t="s">
        <v>100</v>
      </c>
      <c r="I24" s="94"/>
      <c r="J24" s="94"/>
      <c r="K24" s="98">
        <f t="shared" si="0"/>
        <v>1102</v>
      </c>
      <c r="L24" s="96">
        <v>26</v>
      </c>
      <c r="M24" s="94" t="s">
        <v>100</v>
      </c>
      <c r="N24" s="94"/>
      <c r="O24" s="94"/>
      <c r="P24" s="98">
        <f t="shared" si="1"/>
        <v>1190</v>
      </c>
      <c r="Q24" s="96">
        <v>13</v>
      </c>
      <c r="R24" s="94"/>
      <c r="S24" s="94"/>
      <c r="T24" s="94"/>
      <c r="U24" s="98">
        <f t="shared" si="2"/>
        <v>839</v>
      </c>
      <c r="V24" s="96">
        <v>26</v>
      </c>
      <c r="W24" s="94" t="s">
        <v>100</v>
      </c>
      <c r="X24" s="94"/>
      <c r="Y24" s="94"/>
      <c r="Z24" s="98">
        <f t="shared" si="3"/>
        <v>985</v>
      </c>
      <c r="AA24" s="96">
        <v>26</v>
      </c>
      <c r="AB24" s="94" t="s">
        <v>100</v>
      </c>
      <c r="AC24" s="94"/>
      <c r="AD24" s="94"/>
      <c r="AE24" s="98">
        <f t="shared" si="4"/>
        <v>1025</v>
      </c>
      <c r="AF24" s="96"/>
      <c r="AG24" s="94"/>
      <c r="AH24" s="94"/>
      <c r="AI24" s="94"/>
      <c r="AJ24" s="98">
        <f t="shared" si="5"/>
      </c>
      <c r="AK24" s="96">
        <v>26</v>
      </c>
      <c r="AL24" s="94" t="s">
        <v>100</v>
      </c>
      <c r="AM24" s="94"/>
      <c r="AN24" s="94"/>
      <c r="AO24" s="98">
        <f t="shared" si="6"/>
        <v>1311</v>
      </c>
      <c r="AP24" s="96"/>
      <c r="AQ24" s="94"/>
      <c r="AR24" s="94"/>
      <c r="AS24" s="94"/>
      <c r="AT24" s="98">
        <f t="shared" si="7"/>
      </c>
      <c r="AU24" s="96"/>
      <c r="AV24" s="94"/>
      <c r="AW24" s="94"/>
      <c r="AX24" s="94"/>
      <c r="AY24" s="98">
        <f t="shared" si="8"/>
      </c>
      <c r="AZ24" s="96"/>
      <c r="BA24" s="94"/>
      <c r="BB24" s="94"/>
      <c r="BC24" s="94"/>
      <c r="BD24" s="98">
        <f t="shared" si="9"/>
      </c>
      <c r="BE24" s="96"/>
      <c r="BF24" s="94"/>
      <c r="BG24" s="94"/>
      <c r="BH24" s="94"/>
      <c r="BI24" s="98">
        <f t="shared" si="10"/>
      </c>
      <c r="BJ24" s="96"/>
      <c r="BK24" s="94"/>
      <c r="BL24" s="94"/>
      <c r="BM24" s="94"/>
      <c r="BN24" s="98">
        <f t="shared" si="11"/>
      </c>
      <c r="BO24" s="96"/>
      <c r="BP24" s="94"/>
      <c r="BQ24" s="94"/>
      <c r="BR24" s="94"/>
      <c r="BS24" s="98">
        <f t="shared" si="12"/>
      </c>
    </row>
    <row r="25" spans="1:71" ht="12.75">
      <c r="A25" s="29">
        <v>20</v>
      </c>
      <c r="B25" s="106" t="s">
        <v>291</v>
      </c>
      <c r="C25" s="121" t="s">
        <v>294</v>
      </c>
      <c r="D25" s="109" t="s">
        <v>8</v>
      </c>
      <c r="E25" s="135" t="s">
        <v>100</v>
      </c>
      <c r="F25" s="63">
        <v>64</v>
      </c>
      <c r="G25" s="96">
        <v>32</v>
      </c>
      <c r="H25" s="94" t="s">
        <v>100</v>
      </c>
      <c r="I25" s="94"/>
      <c r="J25" s="94"/>
      <c r="K25" s="98">
        <f t="shared" si="0"/>
        <v>1166</v>
      </c>
      <c r="L25" s="96">
        <v>32</v>
      </c>
      <c r="M25" s="94" t="s">
        <v>100</v>
      </c>
      <c r="N25" s="94"/>
      <c r="O25" s="94"/>
      <c r="P25" s="98">
        <f t="shared" si="1"/>
        <v>1254</v>
      </c>
      <c r="Q25" s="96">
        <v>35</v>
      </c>
      <c r="R25" s="94"/>
      <c r="S25" s="94"/>
      <c r="T25" s="94"/>
      <c r="U25" s="98">
        <f t="shared" si="2"/>
        <v>874</v>
      </c>
      <c r="V25" s="96">
        <v>35</v>
      </c>
      <c r="W25" s="94"/>
      <c r="X25" s="94"/>
      <c r="Y25" s="94"/>
      <c r="Z25" s="98">
        <f t="shared" si="3"/>
        <v>1020</v>
      </c>
      <c r="AA25" s="96">
        <v>25</v>
      </c>
      <c r="AB25" s="94" t="s">
        <v>100</v>
      </c>
      <c r="AC25" s="94"/>
      <c r="AD25" s="94"/>
      <c r="AE25" s="98">
        <f t="shared" si="4"/>
        <v>1075</v>
      </c>
      <c r="AF25" s="96"/>
      <c r="AG25" s="94"/>
      <c r="AH25" s="94"/>
      <c r="AI25" s="94"/>
      <c r="AJ25" s="98">
        <f t="shared" si="5"/>
      </c>
      <c r="AK25" s="96">
        <v>35</v>
      </c>
      <c r="AL25" s="94"/>
      <c r="AM25" s="94"/>
      <c r="AN25" s="94"/>
      <c r="AO25" s="98">
        <f t="shared" si="6"/>
        <v>1346</v>
      </c>
      <c r="AP25" s="96"/>
      <c r="AQ25" s="94"/>
      <c r="AR25" s="94"/>
      <c r="AS25" s="94"/>
      <c r="AT25" s="98">
        <f t="shared" si="7"/>
      </c>
      <c r="AU25" s="96"/>
      <c r="AV25" s="94"/>
      <c r="AW25" s="94"/>
      <c r="AX25" s="94"/>
      <c r="AY25" s="98">
        <f t="shared" si="8"/>
      </c>
      <c r="AZ25" s="96"/>
      <c r="BA25" s="94"/>
      <c r="BB25" s="94"/>
      <c r="BC25" s="94"/>
      <c r="BD25" s="98">
        <f t="shared" si="9"/>
      </c>
      <c r="BE25" s="96"/>
      <c r="BF25" s="94"/>
      <c r="BG25" s="94"/>
      <c r="BH25" s="94"/>
      <c r="BI25" s="98">
        <f t="shared" si="10"/>
      </c>
      <c r="BJ25" s="96"/>
      <c r="BK25" s="94"/>
      <c r="BL25" s="94"/>
      <c r="BM25" s="94"/>
      <c r="BN25" s="98">
        <f t="shared" si="11"/>
      </c>
      <c r="BO25" s="96"/>
      <c r="BP25" s="94"/>
      <c r="BQ25" s="94"/>
      <c r="BR25" s="94"/>
      <c r="BS25" s="98">
        <f t="shared" si="12"/>
      </c>
    </row>
    <row r="26" spans="1:71" ht="12.75">
      <c r="A26" s="29">
        <v>21</v>
      </c>
      <c r="B26" s="106" t="s">
        <v>295</v>
      </c>
      <c r="C26" s="121" t="s">
        <v>292</v>
      </c>
      <c r="D26" s="109" t="s">
        <v>293</v>
      </c>
      <c r="E26" s="135"/>
      <c r="F26" s="63">
        <v>35</v>
      </c>
      <c r="G26" s="96">
        <v>35</v>
      </c>
      <c r="H26" s="94"/>
      <c r="I26" s="94"/>
      <c r="J26" s="94"/>
      <c r="K26" s="98">
        <f t="shared" si="0"/>
        <v>1201</v>
      </c>
      <c r="L26" s="96">
        <v>35</v>
      </c>
      <c r="M26" s="94"/>
      <c r="N26" s="94"/>
      <c r="O26" s="94"/>
      <c r="P26" s="98">
        <f t="shared" si="1"/>
        <v>1289</v>
      </c>
      <c r="Q26" s="96">
        <v>35</v>
      </c>
      <c r="R26" s="94"/>
      <c r="S26" s="94"/>
      <c r="T26" s="94"/>
      <c r="U26" s="98">
        <f t="shared" si="2"/>
        <v>909</v>
      </c>
      <c r="V26" s="96">
        <v>35</v>
      </c>
      <c r="W26" s="94"/>
      <c r="X26" s="94"/>
      <c r="Y26" s="94"/>
      <c r="Z26" s="98">
        <f t="shared" si="3"/>
        <v>1055</v>
      </c>
      <c r="AA26" s="96">
        <v>35</v>
      </c>
      <c r="AB26" s="94"/>
      <c r="AC26" s="94"/>
      <c r="AD26" s="94"/>
      <c r="AE26" s="98">
        <f t="shared" si="4"/>
        <v>1110</v>
      </c>
      <c r="AF26" s="96"/>
      <c r="AG26" s="94"/>
      <c r="AH26" s="94"/>
      <c r="AI26" s="94"/>
      <c r="AJ26" s="98">
        <f t="shared" si="5"/>
      </c>
      <c r="AK26" s="96">
        <v>35</v>
      </c>
      <c r="AL26" s="94"/>
      <c r="AM26" s="94"/>
      <c r="AN26" s="94"/>
      <c r="AO26" s="98">
        <f t="shared" si="6"/>
        <v>1381</v>
      </c>
      <c r="AP26" s="96"/>
      <c r="AQ26" s="94"/>
      <c r="AR26" s="94"/>
      <c r="AS26" s="94"/>
      <c r="AT26" s="98">
        <f t="shared" si="7"/>
      </c>
      <c r="AU26" s="96"/>
      <c r="AV26" s="94"/>
      <c r="AW26" s="94"/>
      <c r="AX26" s="94"/>
      <c r="AY26" s="98">
        <f t="shared" si="8"/>
      </c>
      <c r="AZ26" s="96"/>
      <c r="BA26" s="94"/>
      <c r="BB26" s="94"/>
      <c r="BC26" s="94"/>
      <c r="BD26" s="98">
        <f t="shared" si="9"/>
      </c>
      <c r="BE26" s="96"/>
      <c r="BF26" s="94"/>
      <c r="BG26" s="94"/>
      <c r="BH26" s="94"/>
      <c r="BI26" s="98">
        <f t="shared" si="10"/>
      </c>
      <c r="BJ26" s="96"/>
      <c r="BK26" s="94"/>
      <c r="BL26" s="94"/>
      <c r="BM26" s="94"/>
      <c r="BN26" s="98">
        <f t="shared" si="11"/>
      </c>
      <c r="BO26" s="96"/>
      <c r="BP26" s="94"/>
      <c r="BQ26" s="94"/>
      <c r="BR26" s="94"/>
      <c r="BS26" s="98">
        <f t="shared" si="12"/>
      </c>
    </row>
    <row r="27" spans="1:71" ht="12.75">
      <c r="A27" s="29">
        <v>22</v>
      </c>
      <c r="B27" s="106" t="s">
        <v>296</v>
      </c>
      <c r="C27" s="121" t="s">
        <v>297</v>
      </c>
      <c r="D27" s="109" t="s">
        <v>298</v>
      </c>
      <c r="E27" s="135"/>
      <c r="F27" s="63">
        <v>12</v>
      </c>
      <c r="G27" s="96">
        <v>12</v>
      </c>
      <c r="H27" s="94"/>
      <c r="I27" s="94"/>
      <c r="J27" s="94"/>
      <c r="K27" s="98">
        <f t="shared" si="0"/>
        <v>1213</v>
      </c>
      <c r="L27" s="96">
        <v>12</v>
      </c>
      <c r="M27" s="94"/>
      <c r="N27" s="94"/>
      <c r="O27" s="94"/>
      <c r="P27" s="98">
        <f t="shared" si="1"/>
        <v>1301</v>
      </c>
      <c r="Q27" s="96">
        <v>11</v>
      </c>
      <c r="R27" s="94"/>
      <c r="S27" s="94"/>
      <c r="T27" s="94"/>
      <c r="U27" s="98">
        <f t="shared" si="2"/>
        <v>920</v>
      </c>
      <c r="V27" s="96">
        <v>11</v>
      </c>
      <c r="W27" s="94"/>
      <c r="X27" s="94"/>
      <c r="Y27" s="94"/>
      <c r="Z27" s="98">
        <f t="shared" si="3"/>
        <v>1066</v>
      </c>
      <c r="AA27" s="96">
        <v>12</v>
      </c>
      <c r="AB27" s="94"/>
      <c r="AC27" s="94"/>
      <c r="AD27" s="94"/>
      <c r="AE27" s="98">
        <f t="shared" si="4"/>
        <v>1122</v>
      </c>
      <c r="AF27" s="96"/>
      <c r="AG27" s="94"/>
      <c r="AH27" s="94"/>
      <c r="AI27" s="94"/>
      <c r="AJ27" s="98">
        <f t="shared" si="5"/>
      </c>
      <c r="AK27" s="96">
        <v>12</v>
      </c>
      <c r="AL27" s="94"/>
      <c r="AM27" s="94"/>
      <c r="AN27" s="94"/>
      <c r="AO27" s="98">
        <f t="shared" si="6"/>
        <v>1393</v>
      </c>
      <c r="AP27" s="96"/>
      <c r="AQ27" s="94"/>
      <c r="AR27" s="94"/>
      <c r="AS27" s="94"/>
      <c r="AT27" s="98">
        <f t="shared" si="7"/>
      </c>
      <c r="AU27" s="96"/>
      <c r="AV27" s="94"/>
      <c r="AW27" s="94"/>
      <c r="AX27" s="94"/>
      <c r="AY27" s="98">
        <f t="shared" si="8"/>
      </c>
      <c r="AZ27" s="96"/>
      <c r="BA27" s="94"/>
      <c r="BB27" s="94"/>
      <c r="BC27" s="94"/>
      <c r="BD27" s="98">
        <f t="shared" si="9"/>
      </c>
      <c r="BE27" s="96"/>
      <c r="BF27" s="94"/>
      <c r="BG27" s="94"/>
      <c r="BH27" s="94"/>
      <c r="BI27" s="98">
        <f t="shared" si="10"/>
      </c>
      <c r="BJ27" s="96"/>
      <c r="BK27" s="94"/>
      <c r="BL27" s="94"/>
      <c r="BM27" s="94"/>
      <c r="BN27" s="98">
        <f t="shared" si="11"/>
      </c>
      <c r="BO27" s="96"/>
      <c r="BP27" s="94"/>
      <c r="BQ27" s="94"/>
      <c r="BR27" s="94"/>
      <c r="BS27" s="98">
        <f t="shared" si="12"/>
      </c>
    </row>
    <row r="28" spans="1:71" ht="12.75">
      <c r="A28" s="29">
        <v>23</v>
      </c>
      <c r="B28" s="106"/>
      <c r="C28" s="121"/>
      <c r="D28" s="109"/>
      <c r="E28" s="14"/>
      <c r="F28" s="63"/>
      <c r="G28" s="96"/>
      <c r="H28" s="94"/>
      <c r="I28" s="94"/>
      <c r="J28" s="94"/>
      <c r="K28" s="98">
        <f t="shared" si="0"/>
      </c>
      <c r="L28" s="96"/>
      <c r="M28" s="94"/>
      <c r="N28" s="94"/>
      <c r="O28" s="94"/>
      <c r="P28" s="98">
        <f t="shared" si="1"/>
      </c>
      <c r="Q28" s="96"/>
      <c r="R28" s="94"/>
      <c r="S28" s="94"/>
      <c r="T28" s="94"/>
      <c r="U28" s="98">
        <f t="shared" si="2"/>
      </c>
      <c r="V28" s="96"/>
      <c r="W28" s="94"/>
      <c r="X28" s="94"/>
      <c r="Y28" s="94"/>
      <c r="Z28" s="98">
        <f t="shared" si="3"/>
      </c>
      <c r="AA28" s="96"/>
      <c r="AB28" s="94"/>
      <c r="AC28" s="94"/>
      <c r="AD28" s="94"/>
      <c r="AE28" s="98">
        <f t="shared" si="4"/>
      </c>
      <c r="AF28" s="96"/>
      <c r="AG28" s="94"/>
      <c r="AH28" s="94"/>
      <c r="AI28" s="94"/>
      <c r="AJ28" s="98">
        <f t="shared" si="5"/>
      </c>
      <c r="AK28" s="96"/>
      <c r="AL28" s="94"/>
      <c r="AM28" s="94"/>
      <c r="AN28" s="94"/>
      <c r="AO28" s="98">
        <f t="shared" si="6"/>
      </c>
      <c r="AP28" s="96"/>
      <c r="AQ28" s="94"/>
      <c r="AR28" s="94"/>
      <c r="AS28" s="94"/>
      <c r="AT28" s="98">
        <f t="shared" si="7"/>
      </c>
      <c r="AU28" s="96"/>
      <c r="AV28" s="94"/>
      <c r="AW28" s="94"/>
      <c r="AX28" s="94"/>
      <c r="AY28" s="98">
        <f t="shared" si="8"/>
      </c>
      <c r="AZ28" s="96"/>
      <c r="BA28" s="94"/>
      <c r="BB28" s="94"/>
      <c r="BC28" s="94"/>
      <c r="BD28" s="98">
        <f t="shared" si="9"/>
      </c>
      <c r="BE28" s="96"/>
      <c r="BF28" s="94"/>
      <c r="BG28" s="94"/>
      <c r="BH28" s="94"/>
      <c r="BI28" s="98">
        <f t="shared" si="10"/>
      </c>
      <c r="BJ28" s="96"/>
      <c r="BK28" s="94"/>
      <c r="BL28" s="94"/>
      <c r="BM28" s="94"/>
      <c r="BN28" s="98">
        <f t="shared" si="11"/>
      </c>
      <c r="BO28" s="96"/>
      <c r="BP28" s="94"/>
      <c r="BQ28" s="94"/>
      <c r="BR28" s="94"/>
      <c r="BS28" s="98">
        <f t="shared" si="12"/>
      </c>
    </row>
    <row r="29" spans="1:71" ht="12.75">
      <c r="A29" s="29">
        <v>24</v>
      </c>
      <c r="B29" s="122"/>
      <c r="C29" s="121"/>
      <c r="D29" s="15"/>
      <c r="E29" s="14"/>
      <c r="F29" s="63"/>
      <c r="G29" s="96"/>
      <c r="H29" s="94"/>
      <c r="I29" s="94"/>
      <c r="J29" s="94"/>
      <c r="K29" s="98">
        <f t="shared" si="0"/>
      </c>
      <c r="L29" s="96"/>
      <c r="M29" s="94"/>
      <c r="N29" s="94"/>
      <c r="O29" s="94"/>
      <c r="P29" s="98">
        <f t="shared" si="1"/>
      </c>
      <c r="Q29" s="96"/>
      <c r="R29" s="94"/>
      <c r="S29" s="94"/>
      <c r="T29" s="94"/>
      <c r="U29" s="98">
        <f t="shared" si="2"/>
      </c>
      <c r="V29" s="96"/>
      <c r="W29" s="94"/>
      <c r="X29" s="94"/>
      <c r="Y29" s="94"/>
      <c r="Z29" s="98">
        <f t="shared" si="3"/>
      </c>
      <c r="AA29" s="96"/>
      <c r="AB29" s="94"/>
      <c r="AC29" s="94"/>
      <c r="AD29" s="94"/>
      <c r="AE29" s="98">
        <f t="shared" si="4"/>
      </c>
      <c r="AF29" s="96"/>
      <c r="AG29" s="94"/>
      <c r="AH29" s="94"/>
      <c r="AI29" s="94"/>
      <c r="AJ29" s="98">
        <f t="shared" si="5"/>
      </c>
      <c r="AK29" s="96"/>
      <c r="AL29" s="94"/>
      <c r="AM29" s="94"/>
      <c r="AN29" s="94"/>
      <c r="AO29" s="98">
        <f t="shared" si="6"/>
      </c>
      <c r="AP29" s="96"/>
      <c r="AQ29" s="94"/>
      <c r="AR29" s="94"/>
      <c r="AS29" s="94"/>
      <c r="AT29" s="98">
        <f t="shared" si="7"/>
      </c>
      <c r="AU29" s="96"/>
      <c r="AV29" s="94"/>
      <c r="AW29" s="94"/>
      <c r="AX29" s="94"/>
      <c r="AY29" s="98">
        <f t="shared" si="8"/>
      </c>
      <c r="AZ29" s="96"/>
      <c r="BA29" s="94"/>
      <c r="BB29" s="94"/>
      <c r="BC29" s="94"/>
      <c r="BD29" s="98">
        <f t="shared" si="9"/>
      </c>
      <c r="BE29" s="96"/>
      <c r="BF29" s="94"/>
      <c r="BG29" s="94"/>
      <c r="BH29" s="94"/>
      <c r="BI29" s="98">
        <f t="shared" si="10"/>
      </c>
      <c r="BJ29" s="96"/>
      <c r="BK29" s="94"/>
      <c r="BL29" s="94"/>
      <c r="BM29" s="94"/>
      <c r="BN29" s="98">
        <f t="shared" si="11"/>
      </c>
      <c r="BO29" s="96"/>
      <c r="BP29" s="94"/>
      <c r="BQ29" s="94"/>
      <c r="BR29" s="94"/>
      <c r="BS29" s="98">
        <f t="shared" si="12"/>
      </c>
    </row>
    <row r="30" spans="1:71" ht="13.5" thickBot="1">
      <c r="A30" s="31">
        <v>25</v>
      </c>
      <c r="B30" s="123"/>
      <c r="C30" s="124"/>
      <c r="D30" s="16"/>
      <c r="E30" s="136"/>
      <c r="F30" s="64"/>
      <c r="G30" s="97"/>
      <c r="H30" s="95"/>
      <c r="I30" s="95"/>
      <c r="J30" s="95"/>
      <c r="K30" s="98">
        <f t="shared" si="0"/>
      </c>
      <c r="L30" s="97"/>
      <c r="M30" s="95"/>
      <c r="N30" s="95"/>
      <c r="O30" s="95"/>
      <c r="P30" s="98">
        <f t="shared" si="1"/>
      </c>
      <c r="Q30" s="97"/>
      <c r="R30" s="95"/>
      <c r="S30" s="95"/>
      <c r="T30" s="95"/>
      <c r="U30" s="98">
        <f t="shared" si="2"/>
      </c>
      <c r="V30" s="97"/>
      <c r="W30" s="95"/>
      <c r="X30" s="95"/>
      <c r="Y30" s="95"/>
      <c r="Z30" s="98">
        <f t="shared" si="3"/>
      </c>
      <c r="AA30" s="97"/>
      <c r="AB30" s="95"/>
      <c r="AC30" s="95"/>
      <c r="AD30" s="95"/>
      <c r="AE30" s="98">
        <f t="shared" si="4"/>
      </c>
      <c r="AF30" s="97"/>
      <c r="AG30" s="95"/>
      <c r="AH30" s="95"/>
      <c r="AI30" s="95"/>
      <c r="AJ30" s="98">
        <f t="shared" si="5"/>
      </c>
      <c r="AK30" s="97"/>
      <c r="AL30" s="95"/>
      <c r="AM30" s="95"/>
      <c r="AN30" s="95"/>
      <c r="AO30" s="98">
        <f t="shared" si="6"/>
      </c>
      <c r="AP30" s="97"/>
      <c r="AQ30" s="95"/>
      <c r="AR30" s="95"/>
      <c r="AS30" s="95"/>
      <c r="AT30" s="98">
        <f t="shared" si="7"/>
      </c>
      <c r="AU30" s="97"/>
      <c r="AV30" s="95"/>
      <c r="AW30" s="95"/>
      <c r="AX30" s="95"/>
      <c r="AY30" s="98">
        <f t="shared" si="8"/>
      </c>
      <c r="AZ30" s="97"/>
      <c r="BA30" s="95"/>
      <c r="BB30" s="95"/>
      <c r="BC30" s="95"/>
      <c r="BD30" s="98">
        <f t="shared" si="9"/>
      </c>
      <c r="BE30" s="97"/>
      <c r="BF30" s="95"/>
      <c r="BG30" s="95"/>
      <c r="BH30" s="95"/>
      <c r="BI30" s="98">
        <f t="shared" si="10"/>
      </c>
      <c r="BJ30" s="97"/>
      <c r="BK30" s="95"/>
      <c r="BL30" s="95"/>
      <c r="BM30" s="95"/>
      <c r="BN30" s="98">
        <f t="shared" si="11"/>
      </c>
      <c r="BO30" s="97"/>
      <c r="BP30" s="95"/>
      <c r="BQ30" s="95"/>
      <c r="BR30" s="95"/>
      <c r="BS30" s="98">
        <f t="shared" si="12"/>
      </c>
    </row>
    <row r="31" spans="1:71" ht="13.5" thickBot="1">
      <c r="A31" s="34" t="s">
        <v>17</v>
      </c>
      <c r="B31" s="73"/>
      <c r="C31" s="65"/>
      <c r="D31" s="37"/>
      <c r="E31" s="73"/>
      <c r="F31" s="185">
        <f>SUM(F6:F30)</f>
        <v>1463</v>
      </c>
      <c r="G31" s="201" t="s">
        <v>92</v>
      </c>
      <c r="H31" s="202"/>
      <c r="J31" s="19">
        <f>IF(COUNTA(J6:J30)&gt;5,(COUNTA(J6:J30)-5)*5,0)</f>
        <v>0</v>
      </c>
      <c r="K31" s="125">
        <f>IF(ISBLANK(J31),MAX(K6:K30),MAX(K6:K30)-J31)</f>
        <v>1213</v>
      </c>
      <c r="L31" s="201" t="s">
        <v>92</v>
      </c>
      <c r="M31" s="202"/>
      <c r="O31" s="19">
        <f>IF(COUNTA(O6:O30)&gt;5,(COUNTA(O6:O30)-5)*5,0)</f>
        <v>0</v>
      </c>
      <c r="P31" s="125">
        <f>IF(ISBLANK(O31),MAX(P6:P30),MAX(P6:P30)-O31)</f>
        <v>1301</v>
      </c>
      <c r="Q31" s="201" t="s">
        <v>105</v>
      </c>
      <c r="R31" s="202"/>
      <c r="T31" s="19">
        <f>IF(COUNTA(T6:T30)&gt;5,(COUNTA(T6:T30)-5)*5,0)</f>
        <v>0</v>
      </c>
      <c r="U31" s="125">
        <f>IF(ISBLANK(T31),MAX(U6:U30),MAX(U6:U30)-T31)</f>
        <v>920</v>
      </c>
      <c r="V31" s="201" t="s">
        <v>92</v>
      </c>
      <c r="W31" s="202"/>
      <c r="Y31" s="19">
        <f>IF(COUNTA(Y6:Y30)&gt;5,(COUNTA(Y6:Y30)-5)*5,0)</f>
        <v>0</v>
      </c>
      <c r="Z31" s="125">
        <f>IF(ISBLANK(Y31),MAX(Z6:Z30),MAX(Z6:Z30)-Y31)</f>
        <v>1066</v>
      </c>
      <c r="AA31" s="201" t="s">
        <v>105</v>
      </c>
      <c r="AB31" s="202"/>
      <c r="AD31" s="19">
        <f>IF(COUNTA(AD6:AD30)&gt;5,(COUNTA(AD6:AD30)-5)*5,0)</f>
        <v>0</v>
      </c>
      <c r="AE31" s="125">
        <f>IF(ISBLANK(AD31),MAX(AE6:AE30),MAX(AE6:AE30)-AD31)</f>
        <v>1122</v>
      </c>
      <c r="AF31" s="201" t="s">
        <v>92</v>
      </c>
      <c r="AG31" s="202"/>
      <c r="AI31" s="19">
        <f>IF(COUNTA(AI6:AI30)&gt;5,(COUNTA(AI6:AI30)-5)*5,0)</f>
        <v>0</v>
      </c>
      <c r="AJ31" s="125">
        <f>IF(ISBLANK(AI31),MAX(AJ6:AJ30),MAX(AJ6:AJ30)-AI31)</f>
        <v>0</v>
      </c>
      <c r="AK31" s="201" t="s">
        <v>103</v>
      </c>
      <c r="AL31" s="202"/>
      <c r="AN31" s="19">
        <f>IF(COUNTA(AN6:AN30)&gt;5,(COUNTA(AN6:AN30)-5)*5,0)</f>
        <v>0</v>
      </c>
      <c r="AO31" s="125">
        <f>IF(ISBLANK(AN31),MAX(AO6:AO30),MAX(AO6:AO30)-AN31)</f>
        <v>1393</v>
      </c>
      <c r="AP31" s="201" t="s">
        <v>92</v>
      </c>
      <c r="AQ31" s="202"/>
      <c r="AS31" s="19">
        <f>IF(COUNTA(AS6:AS30)&gt;5,(COUNTA(AS6:AS30)-5)*5,0)</f>
        <v>0</v>
      </c>
      <c r="AT31" s="125">
        <f>IF(ISBLANK(AS31),MAX(AT6:AT30),MAX(AT6:AT30)-AS31)</f>
        <v>0</v>
      </c>
      <c r="AU31" s="201" t="s">
        <v>92</v>
      </c>
      <c r="AV31" s="202"/>
      <c r="AX31" s="19">
        <f>IF(COUNTA(AX6:AX30)&gt;5,(COUNTA(AX6:AX30)-5)*5,0)</f>
        <v>0</v>
      </c>
      <c r="AY31" s="125">
        <f>IF(ISBLANK(AX31),MAX(AY6:AY30),MAX(AY6:AY30)-AX31)</f>
        <v>0</v>
      </c>
      <c r="AZ31" s="201" t="s">
        <v>92</v>
      </c>
      <c r="BA31" s="202"/>
      <c r="BC31" s="19">
        <f>IF(COUNTA(BC6:BC30)&gt;5,(COUNTA(BC6:BC30)-5)*5,0)</f>
        <v>0</v>
      </c>
      <c r="BD31" s="125">
        <f>IF(ISBLANK(BC31),MAX(BD6:BD30),MAX(BD6:BD30)-BC31)</f>
        <v>0</v>
      </c>
      <c r="BE31" s="201" t="s">
        <v>92</v>
      </c>
      <c r="BF31" s="202"/>
      <c r="BH31" s="19">
        <f>IF(COUNTA(BH6:BH30)&gt;5,(COUNTA(BH6:BH30)-5)*5,0)</f>
        <v>0</v>
      </c>
      <c r="BI31" s="125">
        <f>IF(ISBLANK(BH31),MAX(BI6:BI30),MAX(BI6:BI30)-BH31)</f>
        <v>0</v>
      </c>
      <c r="BJ31" s="201" t="s">
        <v>92</v>
      </c>
      <c r="BK31" s="202"/>
      <c r="BM31" s="19">
        <f>IF(COUNTA(BM6:BM30)&gt;5,(COUNTA(BM6:BM30)-5)*5,0)</f>
        <v>0</v>
      </c>
      <c r="BN31" s="125">
        <f>IF(ISBLANK(BM31),MAX(BN6:BN30),MAX(BN6:BN30)-BM31)</f>
        <v>0</v>
      </c>
      <c r="BO31" s="201" t="s">
        <v>92</v>
      </c>
      <c r="BP31" s="202"/>
      <c r="BR31" s="19">
        <f>IF(COUNTA(BR6:BR30)&gt;5,(COUNTA(BR6:BR30)-5)*5,0)</f>
        <v>0</v>
      </c>
      <c r="BS31" s="25">
        <f>IF(ISBLANK(BR31),MAX(BS6:BS30),MAX(BS6:BS30)-BR31)</f>
        <v>0</v>
      </c>
    </row>
    <row r="32" spans="1:71" ht="12.75">
      <c r="A32" s="38"/>
      <c r="B32" s="38"/>
      <c r="C32" s="38"/>
      <c r="D32" s="39"/>
      <c r="E32" s="38"/>
      <c r="F32" s="38"/>
      <c r="H32" s="103"/>
      <c r="I32" s="198" t="s">
        <v>95</v>
      </c>
      <c r="J32" s="199"/>
      <c r="K32" s="38">
        <f>IF(P3ST01="Paire",ROUND(HandiP01/100*P3CUM,0),IF(P3ST01="J 1",ROUND(HandiJ1P01/100*P3CUM,0),ROUND(HandiJ2P01/100*P3CUM,0)))</f>
        <v>99</v>
      </c>
      <c r="N32" s="198" t="s">
        <v>95</v>
      </c>
      <c r="O32" s="199"/>
      <c r="P32" s="38">
        <f>IF(P3ST02="Paire",ROUND(HandiP02/100*P3CUM,0),IF(P3ST02="J 1",ROUND(HandiJ1P02/100*P3CUM,0),ROUND(HandiJ2P02/100*P3CUM,0)))</f>
        <v>77</v>
      </c>
      <c r="S32" s="198" t="s">
        <v>95</v>
      </c>
      <c r="T32" s="199"/>
      <c r="U32" s="38">
        <f>IF(P3ST03="Paire",ROUND(HandiP03/100*P3CUM,0),IF(P3ST03="J 1",ROUND(HandiJ1P03/100*P3CUM,0),ROUND(HandiJ2P03/100*P3CUM,0)))</f>
        <v>263</v>
      </c>
      <c r="X32" s="198" t="s">
        <v>95</v>
      </c>
      <c r="Y32" s="199"/>
      <c r="Z32" s="38">
        <f>IF(P3ST04="Paire",ROUND(HandiP04/100*P3CUM,0),IF(P3ST04="J 1",ROUND(HandiJ1P04/100*P3CUM,0),ROUND(HandiJ2P04/100*P3CUM,0)))</f>
        <v>187</v>
      </c>
      <c r="AC32" s="198" t="s">
        <v>95</v>
      </c>
      <c r="AD32" s="199"/>
      <c r="AE32" s="38">
        <f>IF(P3ST05="Paire",ROUND(HandiP05/100*P3CUM,0),IF(P3ST05="J 1",ROUND(HandiJ1P05/100*P3CUM,0),ROUND(HandiJ2P05/100*P3CUM,0)))</f>
        <v>296</v>
      </c>
      <c r="AH32" s="198" t="s">
        <v>95</v>
      </c>
      <c r="AI32" s="199"/>
      <c r="AJ32" s="38">
        <f>IF(P3ST06="Paire",ROUND(HandiP06/100*P3CUM,0),IF(P3ST06="J 1",ROUND(HandiJ1P06/100*P3CUM,0),ROUND(HandiJ2P06/100*P3CUM,0)))</f>
        <v>227</v>
      </c>
      <c r="AM32" s="198" t="s">
        <v>95</v>
      </c>
      <c r="AN32" s="199"/>
      <c r="AO32" s="38">
        <f>IF(P3ST07="Paire",ROUND(HandiP07/100*P3CUM,0),IF(P3ST07="J 1",ROUND(HandiJ1P07/100*P3CUM,0),ROUND(HandiJ2P07/100*P3CUM,0)))</f>
        <v>66</v>
      </c>
      <c r="AR32" s="198" t="s">
        <v>95</v>
      </c>
      <c r="AS32" s="199"/>
      <c r="AT32" s="38">
        <f>IF(P3ST08="Paire",ROUND(HandiP08/100*P3CUM,0),IF(P3ST08="J 1",ROUND(HandiJ1P08/100*P3CUM,0),ROUND(HandiJ2P08/100*P3CUM,0)))</f>
        <v>192</v>
      </c>
      <c r="AW32" s="198" t="s">
        <v>95</v>
      </c>
      <c r="AX32" s="199"/>
      <c r="AY32" s="38">
        <f>IF(P3ST09="Paire",ROUND(HandiP09/100*P3CUM,0),IF(P3ST09="J 1",ROUND(HandiJ1P09/100*P3CUM,0),ROUND(HandiJ2P09/100*P3CUM,0)))</f>
        <v>241</v>
      </c>
      <c r="BB32" s="198" t="s">
        <v>95</v>
      </c>
      <c r="BC32" s="199"/>
      <c r="BD32" s="38">
        <f>IF(P3ST10="Paire",ROUND(HandiP10/100*P3CUM,0),IF(P3ST10="J 1",ROUND(HandiJ1P10/100*P3CUM,0),ROUND(HandiJ2P10/100*P3CUM,0)))</f>
        <v>241</v>
      </c>
      <c r="BG32" s="198" t="s">
        <v>95</v>
      </c>
      <c r="BH32" s="199"/>
      <c r="BI32" s="38">
        <f>IF(P3ST11="Paire",ROUND(HandiP11/100*P3CUM,0),IF(P3ST11="J 1",ROUND(HandiJ1P11/100*P3CUM,0),ROUND(HandiJ2P11/100*P3CUM,0)))</f>
        <v>241</v>
      </c>
      <c r="BL32" s="198" t="s">
        <v>95</v>
      </c>
      <c r="BM32" s="199"/>
      <c r="BN32" s="38">
        <f>IF(P3ST12="Paire",ROUND(HandiP12/100*P3CUM,0),IF(P3ST12="J 1",ROUND(HandiJ1P12/100*P3CUM,0),ROUND(HandiJ2P12/100*P3CUM,0)))</f>
        <v>241</v>
      </c>
      <c r="BQ32" s="198" t="s">
        <v>95</v>
      </c>
      <c r="BR32" s="199"/>
      <c r="BS32" s="38">
        <f>IF(P3ST13="Paire",ROUND(HandiP13/100*P3CUM,0),IF(P3ST13="J 1",ROUND(HandiJ1P13/100*P3CUM,0),ROUND(HandiJ2P13/100*P3CUM,0)))</f>
        <v>241</v>
      </c>
    </row>
    <row r="33" spans="1:71" ht="12.75">
      <c r="A33" s="38"/>
      <c r="B33" s="38"/>
      <c r="C33" s="38"/>
      <c r="D33" s="39"/>
      <c r="E33" s="38"/>
      <c r="F33" s="38"/>
      <c r="H33" s="104"/>
      <c r="I33" s="200" t="s">
        <v>17</v>
      </c>
      <c r="J33" s="199"/>
      <c r="K33" s="38">
        <f>T01CUM3+K32</f>
        <v>1312</v>
      </c>
      <c r="N33" s="200" t="s">
        <v>17</v>
      </c>
      <c r="O33" s="199"/>
      <c r="P33" s="38">
        <f>T02CUM3+P32</f>
        <v>1378</v>
      </c>
      <c r="S33" s="200" t="s">
        <v>17</v>
      </c>
      <c r="T33" s="199"/>
      <c r="U33" s="38">
        <f>T03CUM3+U32</f>
        <v>1183</v>
      </c>
      <c r="X33" s="200" t="s">
        <v>17</v>
      </c>
      <c r="Y33" s="199"/>
      <c r="Z33" s="38">
        <f>T04CUM3+Z32</f>
        <v>1253</v>
      </c>
      <c r="AC33" s="200" t="s">
        <v>17</v>
      </c>
      <c r="AD33" s="199"/>
      <c r="AE33" s="38">
        <f>T05CUM3+AE32</f>
        <v>1418</v>
      </c>
      <c r="AH33" s="200" t="s">
        <v>17</v>
      </c>
      <c r="AI33" s="199"/>
      <c r="AJ33" s="38">
        <f>T06CUM3+AJ32</f>
        <v>227</v>
      </c>
      <c r="AM33" s="200" t="s">
        <v>17</v>
      </c>
      <c r="AN33" s="199"/>
      <c r="AO33" s="38">
        <f>T07CUM3+AO32</f>
        <v>1459</v>
      </c>
      <c r="AR33" s="200" t="s">
        <v>17</v>
      </c>
      <c r="AS33" s="199"/>
      <c r="AT33" s="38">
        <f>T08CUM3+AT32</f>
        <v>192</v>
      </c>
      <c r="AW33" s="200" t="s">
        <v>17</v>
      </c>
      <c r="AX33" s="199"/>
      <c r="AY33" s="38">
        <f>T09CUM3+AY32</f>
        <v>241</v>
      </c>
      <c r="BB33" s="200" t="s">
        <v>17</v>
      </c>
      <c r="BC33" s="199"/>
      <c r="BD33" s="38">
        <f>T10CUM3+BD32</f>
        <v>241</v>
      </c>
      <c r="BG33" s="200" t="s">
        <v>17</v>
      </c>
      <c r="BH33" s="199"/>
      <c r="BI33" s="38">
        <f>T11CUM3+BI32</f>
        <v>241</v>
      </c>
      <c r="BL33" s="200" t="s">
        <v>17</v>
      </c>
      <c r="BM33" s="199"/>
      <c r="BN33" s="38">
        <f>T12CUM3+BN32</f>
        <v>241</v>
      </c>
      <c r="BQ33" s="200" t="s">
        <v>17</v>
      </c>
      <c r="BR33" s="199"/>
      <c r="BS33" s="38">
        <f>T13CUM3+BS32</f>
        <v>241</v>
      </c>
    </row>
    <row r="34" spans="1:71" ht="12.75">
      <c r="A34" s="38"/>
      <c r="B34" s="38"/>
      <c r="C34" s="38"/>
      <c r="D34" s="39"/>
      <c r="E34" s="38"/>
      <c r="F34" s="38"/>
      <c r="K34" s="38"/>
      <c r="P34" s="38"/>
      <c r="U34" s="38"/>
      <c r="Z34" s="38"/>
      <c r="AE34" s="38"/>
      <c r="AJ34" s="38"/>
      <c r="AO34" s="38"/>
      <c r="AT34" s="38"/>
      <c r="AY34" s="38"/>
      <c r="BD34" s="38"/>
      <c r="BI34" s="38"/>
      <c r="BN34" s="38"/>
      <c r="BS34" s="38"/>
    </row>
    <row r="35" spans="1:71" ht="12.75">
      <c r="A35" s="93" t="s">
        <v>93</v>
      </c>
      <c r="B35" s="38"/>
      <c r="C35" s="38"/>
      <c r="D35" s="39"/>
      <c r="E35" s="38"/>
      <c r="F35" s="38"/>
      <c r="K35" s="38"/>
      <c r="P35" s="38"/>
      <c r="U35" s="38"/>
      <c r="Z35" s="38"/>
      <c r="AE35" s="38"/>
      <c r="AJ35" s="38"/>
      <c r="AO35" s="38"/>
      <c r="AT35" s="38"/>
      <c r="AY35" s="38"/>
      <c r="BD35" s="38"/>
      <c r="BI35" s="38"/>
      <c r="BN35" s="38"/>
      <c r="BS35" s="38"/>
    </row>
    <row r="36" spans="1:2" ht="12.75">
      <c r="A36" s="70" t="s">
        <v>35</v>
      </c>
      <c r="B36" s="70"/>
    </row>
    <row r="37" spans="1:2" ht="12.75">
      <c r="A37" s="70" t="s">
        <v>94</v>
      </c>
      <c r="B37" s="70"/>
    </row>
    <row r="38" spans="1:2" ht="12.75">
      <c r="A38" s="70" t="s">
        <v>36</v>
      </c>
      <c r="B38" s="70"/>
    </row>
  </sheetData>
  <sheetProtection/>
  <mergeCells count="52">
    <mergeCell ref="AZ4:BD4"/>
    <mergeCell ref="BE4:BI4"/>
    <mergeCell ref="BJ4:BN4"/>
    <mergeCell ref="BO4:BS4"/>
    <mergeCell ref="G4:K4"/>
    <mergeCell ref="L4:P4"/>
    <mergeCell ref="Q4:U4"/>
    <mergeCell ref="V4:Z4"/>
    <mergeCell ref="AU4:AY4"/>
    <mergeCell ref="AA4:AE4"/>
    <mergeCell ref="AF4:AJ4"/>
    <mergeCell ref="AK4:AO4"/>
    <mergeCell ref="AP4:AT4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AU31:AV31"/>
    <mergeCell ref="AZ31:BA31"/>
    <mergeCell ref="BE31:BF31"/>
    <mergeCell ref="BJ31:BK31"/>
    <mergeCell ref="BO31:BP31"/>
    <mergeCell ref="BB32:BC32"/>
    <mergeCell ref="BG32:BH32"/>
    <mergeCell ref="BL32:BM32"/>
    <mergeCell ref="N32:O32"/>
    <mergeCell ref="S32:T32"/>
    <mergeCell ref="X32:Y32"/>
    <mergeCell ref="AC32:AD32"/>
    <mergeCell ref="AH32:AI32"/>
    <mergeCell ref="AC33:AD33"/>
    <mergeCell ref="AH33:AI33"/>
    <mergeCell ref="AM33:AN33"/>
    <mergeCell ref="AR33:AS33"/>
    <mergeCell ref="AW33:AX33"/>
    <mergeCell ref="AM32:AN32"/>
    <mergeCell ref="AR32:AS32"/>
    <mergeCell ref="AW32:AX32"/>
    <mergeCell ref="BB33:BC33"/>
    <mergeCell ref="BG33:BH33"/>
    <mergeCell ref="BL33:BM33"/>
    <mergeCell ref="BQ33:BR33"/>
    <mergeCell ref="I32:J32"/>
    <mergeCell ref="I33:J33"/>
    <mergeCell ref="BQ32:BR32"/>
    <mergeCell ref="N33:O33"/>
    <mergeCell ref="S33:T33"/>
    <mergeCell ref="X33:Y33"/>
  </mergeCells>
  <conditionalFormatting sqref="J31">
    <cfRule type="cellIs" priority="37" dxfId="2" operator="equal" stopIfTrue="1">
      <formula>0</formula>
    </cfRule>
    <cfRule type="containsBlanks" priority="38" dxfId="1" stopIfTrue="1">
      <formula>LEN(TRIM(J31))=0</formula>
    </cfRule>
    <cfRule type="cellIs" priority="39" dxfId="0" operator="greaterThan" stopIfTrue="1">
      <formula>0</formula>
    </cfRule>
  </conditionalFormatting>
  <conditionalFormatting sqref="O31">
    <cfRule type="cellIs" priority="34" dxfId="2" operator="equal" stopIfTrue="1">
      <formula>0</formula>
    </cfRule>
    <cfRule type="containsBlanks" priority="35" dxfId="1" stopIfTrue="1">
      <formula>LEN(TRIM(O31))=0</formula>
    </cfRule>
    <cfRule type="cellIs" priority="36" dxfId="0" operator="greaterThan" stopIfTrue="1">
      <formula>0</formula>
    </cfRule>
  </conditionalFormatting>
  <conditionalFormatting sqref="T31">
    <cfRule type="cellIs" priority="31" dxfId="2" operator="equal" stopIfTrue="1">
      <formula>0</formula>
    </cfRule>
    <cfRule type="containsBlanks" priority="32" dxfId="1" stopIfTrue="1">
      <formula>LEN(TRIM(T31))=0</formula>
    </cfRule>
    <cfRule type="cellIs" priority="33" dxfId="0" operator="greaterThan" stopIfTrue="1">
      <formula>0</formula>
    </cfRule>
  </conditionalFormatting>
  <conditionalFormatting sqref="Y31">
    <cfRule type="cellIs" priority="28" dxfId="2" operator="equal" stopIfTrue="1">
      <formula>0</formula>
    </cfRule>
    <cfRule type="containsBlanks" priority="29" dxfId="1" stopIfTrue="1">
      <formula>LEN(TRIM(Y31))=0</formula>
    </cfRule>
    <cfRule type="cellIs" priority="30" dxfId="0" operator="greaterThan" stopIfTrue="1">
      <formula>0</formula>
    </cfRule>
  </conditionalFormatting>
  <conditionalFormatting sqref="AD31">
    <cfRule type="cellIs" priority="25" dxfId="2" operator="equal" stopIfTrue="1">
      <formula>0</formula>
    </cfRule>
    <cfRule type="containsBlanks" priority="26" dxfId="1" stopIfTrue="1">
      <formula>LEN(TRIM(AD31))=0</formula>
    </cfRule>
    <cfRule type="cellIs" priority="27" dxfId="0" operator="greaterThan" stopIfTrue="1">
      <formula>0</formula>
    </cfRule>
  </conditionalFormatting>
  <conditionalFormatting sqref="AI31">
    <cfRule type="cellIs" priority="22" dxfId="2" operator="equal" stopIfTrue="1">
      <formula>0</formula>
    </cfRule>
    <cfRule type="containsBlanks" priority="23" dxfId="1" stopIfTrue="1">
      <formula>LEN(TRIM(AI31))=0</formula>
    </cfRule>
    <cfRule type="cellIs" priority="24" dxfId="0" operator="greaterThan" stopIfTrue="1">
      <formula>0</formula>
    </cfRule>
  </conditionalFormatting>
  <conditionalFormatting sqref="AN31">
    <cfRule type="cellIs" priority="19" dxfId="2" operator="equal" stopIfTrue="1">
      <formula>0</formula>
    </cfRule>
    <cfRule type="containsBlanks" priority="20" dxfId="1" stopIfTrue="1">
      <formula>LEN(TRIM(AN31))=0</formula>
    </cfRule>
    <cfRule type="cellIs" priority="21" dxfId="0" operator="greaterThan" stopIfTrue="1">
      <formula>0</formula>
    </cfRule>
  </conditionalFormatting>
  <conditionalFormatting sqref="AS31">
    <cfRule type="cellIs" priority="16" dxfId="2" operator="equal" stopIfTrue="1">
      <formula>0</formula>
    </cfRule>
    <cfRule type="containsBlanks" priority="17" dxfId="1" stopIfTrue="1">
      <formula>LEN(TRIM(AS31))=0</formula>
    </cfRule>
    <cfRule type="cellIs" priority="18" dxfId="0" operator="greaterThan" stopIfTrue="1">
      <formula>0</formula>
    </cfRule>
  </conditionalFormatting>
  <conditionalFormatting sqref="AX31">
    <cfRule type="cellIs" priority="13" dxfId="2" operator="equal" stopIfTrue="1">
      <formula>0</formula>
    </cfRule>
    <cfRule type="containsBlanks" priority="14" dxfId="1" stopIfTrue="1">
      <formula>LEN(TRIM(AX31))=0</formula>
    </cfRule>
    <cfRule type="cellIs" priority="15" dxfId="0" operator="greaterThan" stopIfTrue="1">
      <formula>0</formula>
    </cfRule>
  </conditionalFormatting>
  <conditionalFormatting sqref="BC31">
    <cfRule type="cellIs" priority="10" dxfId="2" operator="equal" stopIfTrue="1">
      <formula>0</formula>
    </cfRule>
    <cfRule type="containsBlanks" priority="11" dxfId="1" stopIfTrue="1">
      <formula>LEN(TRIM(BC31))=0</formula>
    </cfRule>
    <cfRule type="cellIs" priority="12" dxfId="0" operator="greaterThan" stopIfTrue="1">
      <formula>0</formula>
    </cfRule>
  </conditionalFormatting>
  <conditionalFormatting sqref="BH31">
    <cfRule type="cellIs" priority="7" dxfId="2" operator="equal" stopIfTrue="1">
      <formula>0</formula>
    </cfRule>
    <cfRule type="containsBlanks" priority="8" dxfId="1" stopIfTrue="1">
      <formula>LEN(TRIM(BH31))=0</formula>
    </cfRule>
    <cfRule type="cellIs" priority="9" dxfId="0" operator="greaterThan" stopIfTrue="1">
      <formula>0</formula>
    </cfRule>
  </conditionalFormatting>
  <conditionalFormatting sqref="BM31">
    <cfRule type="cellIs" priority="4" dxfId="2" operator="equal" stopIfTrue="1">
      <formula>0</formula>
    </cfRule>
    <cfRule type="containsBlanks" priority="5" dxfId="1" stopIfTrue="1">
      <formula>LEN(TRIM(BM31))=0</formula>
    </cfRule>
    <cfRule type="cellIs" priority="6" dxfId="0" operator="greaterThan" stopIfTrue="1">
      <formula>0</formula>
    </cfRule>
  </conditionalFormatting>
  <conditionalFormatting sqref="BR31">
    <cfRule type="cellIs" priority="1" dxfId="2" operator="equal" stopIfTrue="1">
      <formula>0</formula>
    </cfRule>
    <cfRule type="containsBlanks" priority="2" dxfId="1" stopIfTrue="1">
      <formula>LEN(TRIM(BR31))=0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G31:H31 L31:M31 Q31:R31 V31:W31 AA31:AB31 AF31:AG31 AK31:AL31 AP31:AQ31 AU31:AV31 AZ31:BA31 BE31:BF31 BJ31:BK31 BO31:BP31">
      <formula1>"Paire,J 1,J 2"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5.7109375" style="13" customWidth="1"/>
    <col min="2" max="2" width="12.7109375" style="13" customWidth="1"/>
    <col min="3" max="3" width="13.42187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2" width="3.7109375" style="19" customWidth="1"/>
    <col min="23" max="24" width="2.7109375" style="19" customWidth="1"/>
    <col min="25" max="25" width="4.42187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5.0039062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299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1" t="s">
        <v>40</v>
      </c>
      <c r="C4" s="35" t="s">
        <v>19</v>
      </c>
      <c r="D4" s="35" t="s">
        <v>30</v>
      </c>
      <c r="E4" s="28" t="s">
        <v>20</v>
      </c>
      <c r="F4" s="203">
        <v>1</v>
      </c>
      <c r="G4" s="204"/>
      <c r="H4" s="205"/>
      <c r="I4" s="206"/>
      <c r="J4" s="203">
        <v>2</v>
      </c>
      <c r="K4" s="204"/>
      <c r="L4" s="205"/>
      <c r="M4" s="206"/>
      <c r="N4" s="203">
        <v>3</v>
      </c>
      <c r="O4" s="204"/>
      <c r="P4" s="205"/>
      <c r="Q4" s="206"/>
      <c r="R4" s="203">
        <v>4</v>
      </c>
      <c r="S4" s="204"/>
      <c r="T4" s="205"/>
      <c r="U4" s="206"/>
      <c r="V4" s="203">
        <v>5</v>
      </c>
      <c r="W4" s="204"/>
      <c r="X4" s="205"/>
      <c r="Y4" s="206"/>
      <c r="Z4" s="203">
        <v>6</v>
      </c>
      <c r="AA4" s="204"/>
      <c r="AB4" s="205"/>
      <c r="AC4" s="206"/>
      <c r="AD4" s="203">
        <v>7</v>
      </c>
      <c r="AE4" s="204"/>
      <c r="AF4" s="205"/>
      <c r="AG4" s="206"/>
      <c r="AH4" s="203">
        <v>8</v>
      </c>
      <c r="AI4" s="204"/>
      <c r="AJ4" s="205"/>
      <c r="AK4" s="206"/>
      <c r="AL4" s="203">
        <v>9</v>
      </c>
      <c r="AM4" s="204"/>
      <c r="AN4" s="205"/>
      <c r="AO4" s="206"/>
      <c r="AP4" s="203">
        <v>10</v>
      </c>
      <c r="AQ4" s="204"/>
      <c r="AR4" s="205"/>
      <c r="AS4" s="206"/>
      <c r="AT4" s="203">
        <v>11</v>
      </c>
      <c r="AU4" s="204"/>
      <c r="AV4" s="205"/>
      <c r="AW4" s="206"/>
      <c r="AX4" s="203">
        <v>12</v>
      </c>
      <c r="AY4" s="204"/>
      <c r="AZ4" s="205"/>
      <c r="BA4" s="206"/>
      <c r="BB4" s="203">
        <v>13</v>
      </c>
      <c r="BC4" s="204"/>
      <c r="BD4" s="205"/>
      <c r="BE4" s="206"/>
      <c r="BF4"/>
      <c r="BG4"/>
    </row>
    <row r="5" spans="1:59" ht="13.5" thickBot="1">
      <c r="A5" s="29"/>
      <c r="B5" s="38"/>
      <c r="C5" s="15"/>
      <c r="D5" s="15"/>
      <c r="E5" s="30"/>
      <c r="F5" s="20" t="s">
        <v>16</v>
      </c>
      <c r="G5" s="21" t="s">
        <v>15</v>
      </c>
      <c r="H5" s="21" t="s">
        <v>29</v>
      </c>
      <c r="I5" s="22" t="s">
        <v>17</v>
      </c>
      <c r="J5" s="20" t="s">
        <v>16</v>
      </c>
      <c r="K5" s="21" t="s">
        <v>15</v>
      </c>
      <c r="L5" s="21" t="s">
        <v>29</v>
      </c>
      <c r="M5" s="22" t="s">
        <v>17</v>
      </c>
      <c r="N5" s="20" t="s">
        <v>16</v>
      </c>
      <c r="O5" s="21" t="s">
        <v>15</v>
      </c>
      <c r="P5" s="21" t="s">
        <v>29</v>
      </c>
      <c r="Q5" s="22" t="s">
        <v>17</v>
      </c>
      <c r="R5" s="20" t="s">
        <v>16</v>
      </c>
      <c r="S5" s="21" t="s">
        <v>15</v>
      </c>
      <c r="T5" s="21" t="s">
        <v>29</v>
      </c>
      <c r="U5" s="22" t="s">
        <v>17</v>
      </c>
      <c r="V5" s="20" t="s">
        <v>16</v>
      </c>
      <c r="W5" s="21" t="s">
        <v>15</v>
      </c>
      <c r="X5" s="21" t="s">
        <v>29</v>
      </c>
      <c r="Y5" s="22" t="s">
        <v>17</v>
      </c>
      <c r="Z5" s="20" t="s">
        <v>16</v>
      </c>
      <c r="AA5" s="21" t="s">
        <v>15</v>
      </c>
      <c r="AB5" s="21" t="s">
        <v>29</v>
      </c>
      <c r="AC5" s="22" t="s">
        <v>17</v>
      </c>
      <c r="AD5" s="20" t="s">
        <v>16</v>
      </c>
      <c r="AE5" s="21" t="s">
        <v>15</v>
      </c>
      <c r="AF5" s="21" t="s">
        <v>29</v>
      </c>
      <c r="AG5" s="22" t="s">
        <v>17</v>
      </c>
      <c r="AH5" s="20" t="s">
        <v>16</v>
      </c>
      <c r="AI5" s="21" t="s">
        <v>15</v>
      </c>
      <c r="AJ5" s="21" t="s">
        <v>29</v>
      </c>
      <c r="AK5" s="22" t="s">
        <v>17</v>
      </c>
      <c r="AL5" s="20" t="s">
        <v>16</v>
      </c>
      <c r="AM5" s="21" t="s">
        <v>15</v>
      </c>
      <c r="AN5" s="21" t="s">
        <v>29</v>
      </c>
      <c r="AO5" s="22" t="s">
        <v>17</v>
      </c>
      <c r="AP5" s="20" t="s">
        <v>16</v>
      </c>
      <c r="AQ5" s="21" t="s">
        <v>15</v>
      </c>
      <c r="AR5" s="21" t="s">
        <v>29</v>
      </c>
      <c r="AS5" s="22" t="s">
        <v>17</v>
      </c>
      <c r="AT5" s="20" t="s">
        <v>16</v>
      </c>
      <c r="AU5" s="21" t="s">
        <v>15</v>
      </c>
      <c r="AV5" s="21" t="s">
        <v>29</v>
      </c>
      <c r="AW5" s="22" t="s">
        <v>17</v>
      </c>
      <c r="AX5" s="20" t="s">
        <v>16</v>
      </c>
      <c r="AY5" s="21" t="s">
        <v>15</v>
      </c>
      <c r="AZ5" s="21" t="s">
        <v>29</v>
      </c>
      <c r="BA5" s="22" t="s">
        <v>17</v>
      </c>
      <c r="BB5" s="20" t="s">
        <v>16</v>
      </c>
      <c r="BC5" s="21" t="s">
        <v>15</v>
      </c>
      <c r="BD5" s="21" t="s">
        <v>29</v>
      </c>
      <c r="BE5" s="22" t="s">
        <v>17</v>
      </c>
      <c r="BF5"/>
      <c r="BG5"/>
    </row>
    <row r="6" spans="1:59" ht="12.75">
      <c r="A6" s="27">
        <v>1</v>
      </c>
      <c r="B6" s="134" t="s">
        <v>301</v>
      </c>
      <c r="C6" s="119" t="s">
        <v>302</v>
      </c>
      <c r="D6" s="119" t="s">
        <v>106</v>
      </c>
      <c r="E6" s="186">
        <v>28</v>
      </c>
      <c r="F6" s="96">
        <v>26</v>
      </c>
      <c r="G6" s="94"/>
      <c r="H6" s="94"/>
      <c r="I6" s="98">
        <f>IF(UPPER(G6)="X",F6+10,F6)</f>
        <v>26</v>
      </c>
      <c r="J6" s="96">
        <v>28</v>
      </c>
      <c r="K6" s="94"/>
      <c r="L6" s="94"/>
      <c r="M6" s="98">
        <f>IF(UPPER(K6)="X",J6+10,J6)</f>
        <v>28</v>
      </c>
      <c r="N6" s="96">
        <v>28</v>
      </c>
      <c r="O6" s="94"/>
      <c r="P6" s="94"/>
      <c r="Q6" s="98">
        <f>IF(UPPER(O6)="X",N6+10,N6)</f>
        <v>28</v>
      </c>
      <c r="R6" s="96">
        <v>26</v>
      </c>
      <c r="S6" s="94"/>
      <c r="T6" s="94"/>
      <c r="U6" s="98">
        <f>IF(UPPER(S6)="X",R6+10,R6)</f>
        <v>26</v>
      </c>
      <c r="V6" s="96"/>
      <c r="W6" s="94"/>
      <c r="X6" s="94"/>
      <c r="Y6" s="98">
        <f>IF(UPPER(W6)="X",V6+10,V6)</f>
        <v>0</v>
      </c>
      <c r="Z6" s="96"/>
      <c r="AA6" s="94"/>
      <c r="AB6" s="94"/>
      <c r="AC6" s="98">
        <f>IF(UPPER(AA6)="X",Z6+10,Z6)</f>
        <v>0</v>
      </c>
      <c r="AD6" s="96">
        <v>28</v>
      </c>
      <c r="AE6" s="94"/>
      <c r="AF6" s="94"/>
      <c r="AG6" s="98">
        <f>IF(UPPER(AE6)="X",AD6+10,AD6)</f>
        <v>28</v>
      </c>
      <c r="AH6" s="96"/>
      <c r="AI6" s="94"/>
      <c r="AJ6" s="94"/>
      <c r="AK6" s="98">
        <f>IF(UPPER(AI6)="X",AH6+10,AH6)</f>
        <v>0</v>
      </c>
      <c r="AL6" s="96"/>
      <c r="AM6" s="94"/>
      <c r="AN6" s="94"/>
      <c r="AO6" s="98">
        <f>IF(UPPER(AM6)="X",AL6+10,AL6)</f>
        <v>0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35" t="s">
        <v>303</v>
      </c>
      <c r="C7" s="109" t="s">
        <v>304</v>
      </c>
      <c r="D7" s="109" t="s">
        <v>144</v>
      </c>
      <c r="E7" s="187">
        <v>110</v>
      </c>
      <c r="F7" s="96">
        <v>110</v>
      </c>
      <c r="G7" s="94"/>
      <c r="H7" s="94"/>
      <c r="I7" s="98">
        <f aca="true" t="shared" si="0" ref="I7:I30">IF(ISBLANK(F7),"",I6+IF(UPPER(G7)="X",F7+10,F7))</f>
        <v>136</v>
      </c>
      <c r="J7" s="96">
        <v>94</v>
      </c>
      <c r="K7" s="94"/>
      <c r="L7" s="94"/>
      <c r="M7" s="98">
        <f aca="true" t="shared" si="1" ref="M7:M30">IF(ISBLANK(J7),"",M6+IF(UPPER(K7)="X",J7+10,J7))</f>
        <v>122</v>
      </c>
      <c r="N7" s="96">
        <v>86</v>
      </c>
      <c r="O7" s="94"/>
      <c r="P7" s="94"/>
      <c r="Q7" s="98">
        <f aca="true" t="shared" si="2" ref="Q7:Q30">IF(ISBLANK(N7),"",Q6+IF(UPPER(O7)="X",N7+10,N7))</f>
        <v>114</v>
      </c>
      <c r="R7" s="96">
        <v>65</v>
      </c>
      <c r="S7" s="94"/>
      <c r="T7" s="94"/>
      <c r="U7" s="98">
        <f aca="true" t="shared" si="3" ref="U7:U30">IF(ISBLANK(R7),"",U6+IF(UPPER(S7)="X",R7+10,R7))</f>
        <v>91</v>
      </c>
      <c r="V7" s="96"/>
      <c r="W7" s="94"/>
      <c r="X7" s="94"/>
      <c r="Y7" s="98">
        <f aca="true" t="shared" si="4" ref="Y7:Y30">IF(ISBLANK(V7),"",Y6+IF(UPPER(W7)="X",V7+10,V7))</f>
      </c>
      <c r="Z7" s="96"/>
      <c r="AA7" s="94"/>
      <c r="AB7" s="94"/>
      <c r="AC7" s="98">
        <f aca="true" t="shared" si="5" ref="AC7:AC30">IF(ISBLANK(Z7),"",AC6+IF(UPPER(AA7)="X",Z7+10,Z7))</f>
      </c>
      <c r="AD7" s="96">
        <v>94</v>
      </c>
      <c r="AE7" s="94"/>
      <c r="AF7" s="94"/>
      <c r="AG7" s="98">
        <f aca="true" t="shared" si="6" ref="AG7:AG30">IF(ISBLANK(AD7),"",AG6+IF(UPPER(AE7)="X",AD7+10,AD7))</f>
        <v>122</v>
      </c>
      <c r="AH7" s="96"/>
      <c r="AI7" s="94"/>
      <c r="AJ7" s="94"/>
      <c r="AK7" s="98">
        <f aca="true" t="shared" si="7" ref="AK7:AK30">IF(ISBLANK(AH7),"",AK6+IF(UPPER(AI7)="X",AH7+10,AH7))</f>
      </c>
      <c r="AL7" s="96"/>
      <c r="AM7" s="94"/>
      <c r="AN7" s="94"/>
      <c r="AO7" s="98">
        <f aca="true" t="shared" si="8" ref="AO7:AO30">IF(ISBLANK(AL7),"",AO6+IF(UPPER(AM7)="X",AL7+10,AL7))</f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35" t="s">
        <v>305</v>
      </c>
      <c r="C8" s="109" t="s">
        <v>306</v>
      </c>
      <c r="D8" s="109" t="s">
        <v>52</v>
      </c>
      <c r="E8" s="187">
        <v>87</v>
      </c>
      <c r="F8" s="96">
        <v>86</v>
      </c>
      <c r="G8" s="94"/>
      <c r="H8" s="94"/>
      <c r="I8" s="98">
        <f t="shared" si="0"/>
        <v>222</v>
      </c>
      <c r="J8" s="96">
        <v>86</v>
      </c>
      <c r="K8" s="94"/>
      <c r="L8" s="94"/>
      <c r="M8" s="98">
        <f t="shared" si="1"/>
        <v>208</v>
      </c>
      <c r="N8" s="96">
        <v>66</v>
      </c>
      <c r="O8" s="94"/>
      <c r="P8" s="94"/>
      <c r="Q8" s="98">
        <f t="shared" si="2"/>
        <v>180</v>
      </c>
      <c r="R8" s="96">
        <v>70</v>
      </c>
      <c r="S8" s="94"/>
      <c r="T8" s="94"/>
      <c r="U8" s="98">
        <f t="shared" si="3"/>
        <v>161</v>
      </c>
      <c r="V8" s="96"/>
      <c r="W8" s="94"/>
      <c r="X8" s="94"/>
      <c r="Y8" s="98">
        <f t="shared" si="4"/>
      </c>
      <c r="Z8" s="96"/>
      <c r="AA8" s="94"/>
      <c r="AB8" s="94"/>
      <c r="AC8" s="98">
        <f t="shared" si="5"/>
      </c>
      <c r="AD8" s="96">
        <v>86</v>
      </c>
      <c r="AE8" s="94"/>
      <c r="AF8" s="94"/>
      <c r="AG8" s="98">
        <f t="shared" si="6"/>
        <v>208</v>
      </c>
      <c r="AH8" s="96"/>
      <c r="AI8" s="94"/>
      <c r="AJ8" s="94"/>
      <c r="AK8" s="98">
        <f t="shared" si="7"/>
      </c>
      <c r="AL8" s="96"/>
      <c r="AM8" s="94"/>
      <c r="AN8" s="94"/>
      <c r="AO8" s="98">
        <f t="shared" si="8"/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35" t="s">
        <v>307</v>
      </c>
      <c r="C9" s="109" t="s">
        <v>308</v>
      </c>
      <c r="D9" s="109" t="s">
        <v>309</v>
      </c>
      <c r="E9" s="187">
        <v>98</v>
      </c>
      <c r="F9" s="96">
        <v>84</v>
      </c>
      <c r="G9" s="94"/>
      <c r="H9" s="94"/>
      <c r="I9" s="98">
        <f t="shared" si="0"/>
        <v>306</v>
      </c>
      <c r="J9" s="96">
        <v>96</v>
      </c>
      <c r="K9" s="94"/>
      <c r="L9" s="94"/>
      <c r="M9" s="98">
        <f t="shared" si="1"/>
        <v>304</v>
      </c>
      <c r="N9" s="96">
        <v>86</v>
      </c>
      <c r="O9" s="94"/>
      <c r="P9" s="94"/>
      <c r="Q9" s="98">
        <f t="shared" si="2"/>
        <v>266</v>
      </c>
      <c r="R9" s="96">
        <v>80</v>
      </c>
      <c r="S9" s="94"/>
      <c r="T9" s="94"/>
      <c r="U9" s="98">
        <f t="shared" si="3"/>
        <v>241</v>
      </c>
      <c r="V9" s="96"/>
      <c r="W9" s="94"/>
      <c r="X9" s="94"/>
      <c r="Y9" s="98">
        <f t="shared" si="4"/>
      </c>
      <c r="Z9" s="96"/>
      <c r="AA9" s="94"/>
      <c r="AB9" s="94"/>
      <c r="AC9" s="98">
        <f t="shared" si="5"/>
      </c>
      <c r="AD9" s="96">
        <v>98</v>
      </c>
      <c r="AE9" s="94"/>
      <c r="AF9" s="94"/>
      <c r="AG9" s="98">
        <f t="shared" si="6"/>
        <v>306</v>
      </c>
      <c r="AH9" s="96"/>
      <c r="AI9" s="94"/>
      <c r="AJ9" s="94"/>
      <c r="AK9" s="98">
        <f t="shared" si="7"/>
      </c>
      <c r="AL9" s="96"/>
      <c r="AM9" s="94"/>
      <c r="AN9" s="94"/>
      <c r="AO9" s="98">
        <f t="shared" si="8"/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35" t="s">
        <v>310</v>
      </c>
      <c r="C10" s="109" t="s">
        <v>311</v>
      </c>
      <c r="D10" s="109" t="s">
        <v>312</v>
      </c>
      <c r="E10" s="187">
        <v>107</v>
      </c>
      <c r="F10" s="96">
        <v>107</v>
      </c>
      <c r="G10" s="94"/>
      <c r="H10" s="94"/>
      <c r="I10" s="98">
        <f t="shared" si="0"/>
        <v>413</v>
      </c>
      <c r="J10" s="96">
        <v>93</v>
      </c>
      <c r="K10" s="94"/>
      <c r="L10" s="94"/>
      <c r="M10" s="98">
        <f t="shared" si="1"/>
        <v>397</v>
      </c>
      <c r="N10" s="96">
        <v>20</v>
      </c>
      <c r="O10" s="94"/>
      <c r="P10" s="94"/>
      <c r="Q10" s="98">
        <f t="shared" si="2"/>
        <v>286</v>
      </c>
      <c r="R10" s="96">
        <v>93</v>
      </c>
      <c r="S10" s="94"/>
      <c r="T10" s="94"/>
      <c r="U10" s="98">
        <f t="shared" si="3"/>
        <v>334</v>
      </c>
      <c r="V10" s="96"/>
      <c r="W10" s="94"/>
      <c r="X10" s="94"/>
      <c r="Y10" s="98">
        <f t="shared" si="4"/>
      </c>
      <c r="Z10" s="96"/>
      <c r="AA10" s="94"/>
      <c r="AB10" s="94"/>
      <c r="AC10" s="98">
        <f t="shared" si="5"/>
      </c>
      <c r="AD10" s="96">
        <v>103</v>
      </c>
      <c r="AE10" s="94"/>
      <c r="AF10" s="94"/>
      <c r="AG10" s="98">
        <f t="shared" si="6"/>
        <v>409</v>
      </c>
      <c r="AH10" s="96"/>
      <c r="AI10" s="94"/>
      <c r="AJ10" s="94"/>
      <c r="AK10" s="98">
        <f t="shared" si="7"/>
      </c>
      <c r="AL10" s="96"/>
      <c r="AM10" s="94"/>
      <c r="AN10" s="94"/>
      <c r="AO10" s="98">
        <f t="shared" si="8"/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35" t="s">
        <v>313</v>
      </c>
      <c r="C11" s="109" t="s">
        <v>314</v>
      </c>
      <c r="D11" s="109" t="s">
        <v>315</v>
      </c>
      <c r="E11" s="187">
        <v>93</v>
      </c>
      <c r="F11" s="96">
        <v>93</v>
      </c>
      <c r="G11" s="94"/>
      <c r="H11" s="94"/>
      <c r="I11" s="98">
        <f t="shared" si="0"/>
        <v>506</v>
      </c>
      <c r="J11" s="96">
        <v>93</v>
      </c>
      <c r="K11" s="94"/>
      <c r="L11" s="94"/>
      <c r="M11" s="98">
        <f t="shared" si="1"/>
        <v>490</v>
      </c>
      <c r="N11" s="96">
        <v>44</v>
      </c>
      <c r="O11" s="94"/>
      <c r="P11" s="94"/>
      <c r="Q11" s="98">
        <f t="shared" si="2"/>
        <v>330</v>
      </c>
      <c r="R11" s="96">
        <v>93</v>
      </c>
      <c r="S11" s="94"/>
      <c r="T11" s="94"/>
      <c r="U11" s="98">
        <f t="shared" si="3"/>
        <v>427</v>
      </c>
      <c r="V11" s="96"/>
      <c r="W11" s="94"/>
      <c r="X11" s="94"/>
      <c r="Y11" s="98">
        <f t="shared" si="4"/>
      </c>
      <c r="Z11" s="96"/>
      <c r="AA11" s="94"/>
      <c r="AB11" s="94"/>
      <c r="AC11" s="98">
        <f t="shared" si="5"/>
      </c>
      <c r="AD11" s="96">
        <v>74</v>
      </c>
      <c r="AE11" s="94"/>
      <c r="AF11" s="94"/>
      <c r="AG11" s="98">
        <f t="shared" si="6"/>
        <v>483</v>
      </c>
      <c r="AH11" s="96"/>
      <c r="AI11" s="94"/>
      <c r="AJ11" s="94"/>
      <c r="AK11" s="98">
        <f t="shared" si="7"/>
      </c>
      <c r="AL11" s="96"/>
      <c r="AM11" s="94"/>
      <c r="AN11" s="94"/>
      <c r="AO11" s="98">
        <f t="shared" si="8"/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35" t="s">
        <v>316</v>
      </c>
      <c r="C12" s="109" t="s">
        <v>317</v>
      </c>
      <c r="D12" s="109" t="s">
        <v>318</v>
      </c>
      <c r="E12" s="187">
        <v>116</v>
      </c>
      <c r="F12" s="96">
        <v>89</v>
      </c>
      <c r="G12" s="94"/>
      <c r="H12" s="94"/>
      <c r="I12" s="98">
        <f t="shared" si="0"/>
        <v>595</v>
      </c>
      <c r="J12" s="96">
        <v>104</v>
      </c>
      <c r="K12" s="94"/>
      <c r="L12" s="94"/>
      <c r="M12" s="98">
        <f t="shared" si="1"/>
        <v>594</v>
      </c>
      <c r="N12" s="96">
        <v>42</v>
      </c>
      <c r="O12" s="94"/>
      <c r="P12" s="94"/>
      <c r="Q12" s="98">
        <f t="shared" si="2"/>
        <v>372</v>
      </c>
      <c r="R12" s="96">
        <v>50</v>
      </c>
      <c r="S12" s="94"/>
      <c r="T12" s="94"/>
      <c r="U12" s="98">
        <f t="shared" si="3"/>
        <v>477</v>
      </c>
      <c r="V12" s="96"/>
      <c r="W12" s="94"/>
      <c r="X12" s="94"/>
      <c r="Y12" s="98">
        <f t="shared" si="4"/>
      </c>
      <c r="Z12" s="96"/>
      <c r="AA12" s="94"/>
      <c r="AB12" s="94"/>
      <c r="AC12" s="98">
        <f t="shared" si="5"/>
      </c>
      <c r="AD12" s="96">
        <v>92</v>
      </c>
      <c r="AE12" s="94"/>
      <c r="AF12" s="94"/>
      <c r="AG12" s="98">
        <f t="shared" si="6"/>
        <v>575</v>
      </c>
      <c r="AH12" s="96"/>
      <c r="AI12" s="94"/>
      <c r="AJ12" s="94"/>
      <c r="AK12" s="98">
        <f t="shared" si="7"/>
      </c>
      <c r="AL12" s="96"/>
      <c r="AM12" s="94"/>
      <c r="AN12" s="94"/>
      <c r="AO12" s="98">
        <f t="shared" si="8"/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95" t="s">
        <v>319</v>
      </c>
      <c r="C13" s="109" t="s">
        <v>320</v>
      </c>
      <c r="D13" s="109" t="s">
        <v>321</v>
      </c>
      <c r="E13" s="187">
        <v>74</v>
      </c>
      <c r="F13" s="96">
        <v>74</v>
      </c>
      <c r="G13" s="94"/>
      <c r="H13" s="94"/>
      <c r="I13" s="98">
        <f t="shared" si="0"/>
        <v>669</v>
      </c>
      <c r="J13" s="96">
        <v>74</v>
      </c>
      <c r="K13" s="94"/>
      <c r="L13" s="94"/>
      <c r="M13" s="98">
        <f t="shared" si="1"/>
        <v>668</v>
      </c>
      <c r="N13" s="96">
        <v>45</v>
      </c>
      <c r="O13" s="94"/>
      <c r="P13" s="94"/>
      <c r="Q13" s="98">
        <f t="shared" si="2"/>
        <v>417</v>
      </c>
      <c r="R13" s="96">
        <v>45</v>
      </c>
      <c r="S13" s="94"/>
      <c r="T13" s="94"/>
      <c r="U13" s="98">
        <f t="shared" si="3"/>
        <v>522</v>
      </c>
      <c r="V13" s="96"/>
      <c r="W13" s="94"/>
      <c r="X13" s="94"/>
      <c r="Y13" s="98">
        <f t="shared" si="4"/>
      </c>
      <c r="Z13" s="96"/>
      <c r="AA13" s="94"/>
      <c r="AB13" s="94"/>
      <c r="AC13" s="98">
        <f t="shared" si="5"/>
      </c>
      <c r="AD13" s="96">
        <v>74</v>
      </c>
      <c r="AE13" s="94"/>
      <c r="AF13" s="94"/>
      <c r="AG13" s="98">
        <f t="shared" si="6"/>
        <v>649</v>
      </c>
      <c r="AH13" s="96"/>
      <c r="AI13" s="94"/>
      <c r="AJ13" s="94"/>
      <c r="AK13" s="98">
        <f t="shared" si="7"/>
      </c>
      <c r="AL13" s="96"/>
      <c r="AM13" s="94"/>
      <c r="AN13" s="94"/>
      <c r="AO13" s="98">
        <f t="shared" si="8"/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35" t="s">
        <v>322</v>
      </c>
      <c r="C14" s="109" t="s">
        <v>323</v>
      </c>
      <c r="D14" s="109" t="s">
        <v>146</v>
      </c>
      <c r="E14" s="187">
        <v>86</v>
      </c>
      <c r="F14" s="96">
        <v>50</v>
      </c>
      <c r="G14" s="94"/>
      <c r="H14" s="94"/>
      <c r="I14" s="98">
        <f t="shared" si="0"/>
        <v>719</v>
      </c>
      <c r="J14" s="96">
        <v>48</v>
      </c>
      <c r="K14" s="94"/>
      <c r="L14" s="94"/>
      <c r="M14" s="98">
        <f t="shared" si="1"/>
        <v>716</v>
      </c>
      <c r="N14" s="96">
        <v>30</v>
      </c>
      <c r="O14" s="94"/>
      <c r="P14" s="94"/>
      <c r="Q14" s="98">
        <f t="shared" si="2"/>
        <v>447</v>
      </c>
      <c r="R14" s="96">
        <v>69</v>
      </c>
      <c r="S14" s="94"/>
      <c r="T14" s="94"/>
      <c r="U14" s="98">
        <f t="shared" si="3"/>
        <v>591</v>
      </c>
      <c r="V14" s="96"/>
      <c r="W14" s="94"/>
      <c r="X14" s="94"/>
      <c r="Y14" s="98">
        <f t="shared" si="4"/>
      </c>
      <c r="Z14" s="96"/>
      <c r="AA14" s="94"/>
      <c r="AB14" s="94"/>
      <c r="AC14" s="98">
        <f t="shared" si="5"/>
      </c>
      <c r="AD14" s="96">
        <v>86</v>
      </c>
      <c r="AE14" s="94"/>
      <c r="AF14" s="94"/>
      <c r="AG14" s="98">
        <f t="shared" si="6"/>
        <v>735</v>
      </c>
      <c r="AH14" s="96"/>
      <c r="AI14" s="94"/>
      <c r="AJ14" s="94"/>
      <c r="AK14" s="98">
        <f t="shared" si="7"/>
      </c>
      <c r="AL14" s="96"/>
      <c r="AM14" s="94"/>
      <c r="AN14" s="94"/>
      <c r="AO14" s="98">
        <f t="shared" si="8"/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35" t="s">
        <v>324</v>
      </c>
      <c r="C15" s="109" t="s">
        <v>325</v>
      </c>
      <c r="D15" s="109" t="s">
        <v>326</v>
      </c>
      <c r="E15" s="187">
        <v>91</v>
      </c>
      <c r="F15" s="96">
        <v>45</v>
      </c>
      <c r="G15" s="94"/>
      <c r="H15" s="94"/>
      <c r="I15" s="98">
        <f t="shared" si="0"/>
        <v>764</v>
      </c>
      <c r="J15" s="96">
        <v>92</v>
      </c>
      <c r="K15" s="94"/>
      <c r="L15" s="94"/>
      <c r="M15" s="98">
        <f t="shared" si="1"/>
        <v>808</v>
      </c>
      <c r="N15" s="96">
        <v>33</v>
      </c>
      <c r="O15" s="94"/>
      <c r="P15" s="94"/>
      <c r="Q15" s="98">
        <f t="shared" si="2"/>
        <v>480</v>
      </c>
      <c r="R15" s="96">
        <v>63</v>
      </c>
      <c r="S15" s="94"/>
      <c r="T15" s="94"/>
      <c r="U15" s="98">
        <f t="shared" si="3"/>
        <v>654</v>
      </c>
      <c r="V15" s="96"/>
      <c r="W15" s="94"/>
      <c r="X15" s="94"/>
      <c r="Y15" s="98">
        <f t="shared" si="4"/>
      </c>
      <c r="Z15" s="96"/>
      <c r="AA15" s="94"/>
      <c r="AB15" s="94"/>
      <c r="AC15" s="98">
        <f t="shared" si="5"/>
      </c>
      <c r="AD15" s="96">
        <v>91</v>
      </c>
      <c r="AE15" s="94"/>
      <c r="AF15" s="94"/>
      <c r="AG15" s="98">
        <f t="shared" si="6"/>
        <v>826</v>
      </c>
      <c r="AH15" s="96"/>
      <c r="AI15" s="94"/>
      <c r="AJ15" s="94"/>
      <c r="AK15" s="98">
        <f t="shared" si="7"/>
      </c>
      <c r="AL15" s="96"/>
      <c r="AM15" s="94"/>
      <c r="AN15" s="94"/>
      <c r="AO15" s="98">
        <f t="shared" si="8"/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35" t="s">
        <v>327</v>
      </c>
      <c r="C16" s="109" t="s">
        <v>328</v>
      </c>
      <c r="D16" s="109" t="s">
        <v>135</v>
      </c>
      <c r="E16" s="187">
        <v>114</v>
      </c>
      <c r="F16" s="96">
        <v>114</v>
      </c>
      <c r="G16" s="94"/>
      <c r="H16" s="94"/>
      <c r="I16" s="98">
        <f t="shared" si="0"/>
        <v>878</v>
      </c>
      <c r="J16" s="96">
        <v>114</v>
      </c>
      <c r="K16" s="94"/>
      <c r="L16" s="94"/>
      <c r="M16" s="98">
        <f t="shared" si="1"/>
        <v>922</v>
      </c>
      <c r="N16" s="96">
        <v>77</v>
      </c>
      <c r="O16" s="94"/>
      <c r="P16" s="94"/>
      <c r="Q16" s="98">
        <f t="shared" si="2"/>
        <v>557</v>
      </c>
      <c r="R16" s="96">
        <v>60</v>
      </c>
      <c r="S16" s="94"/>
      <c r="T16" s="94"/>
      <c r="U16" s="98">
        <f t="shared" si="3"/>
        <v>714</v>
      </c>
      <c r="V16" s="96"/>
      <c r="W16" s="94"/>
      <c r="X16" s="94"/>
      <c r="Y16" s="98">
        <f t="shared" si="4"/>
      </c>
      <c r="Z16" s="96"/>
      <c r="AA16" s="94"/>
      <c r="AB16" s="94"/>
      <c r="AC16" s="98">
        <f t="shared" si="5"/>
      </c>
      <c r="AD16" s="96">
        <v>86</v>
      </c>
      <c r="AE16" s="94"/>
      <c r="AF16" s="94"/>
      <c r="AG16" s="98">
        <f t="shared" si="6"/>
        <v>912</v>
      </c>
      <c r="AH16" s="96"/>
      <c r="AI16" s="94"/>
      <c r="AJ16" s="94"/>
      <c r="AK16" s="98">
        <f t="shared" si="7"/>
      </c>
      <c r="AL16" s="96"/>
      <c r="AM16" s="94"/>
      <c r="AN16" s="94"/>
      <c r="AO16" s="98">
        <f t="shared" si="8"/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35" t="s">
        <v>329</v>
      </c>
      <c r="C17" s="109" t="s">
        <v>330</v>
      </c>
      <c r="D17" s="109" t="s">
        <v>331</v>
      </c>
      <c r="E17" s="187">
        <v>85</v>
      </c>
      <c r="F17" s="96">
        <v>66</v>
      </c>
      <c r="G17" s="94"/>
      <c r="H17" s="94"/>
      <c r="I17" s="98">
        <f t="shared" si="0"/>
        <v>944</v>
      </c>
      <c r="J17" s="96">
        <v>85</v>
      </c>
      <c r="K17" s="94"/>
      <c r="L17" s="94"/>
      <c r="M17" s="98">
        <f t="shared" si="1"/>
        <v>1007</v>
      </c>
      <c r="N17" s="96">
        <v>59</v>
      </c>
      <c r="O17" s="94"/>
      <c r="P17" s="94"/>
      <c r="Q17" s="98">
        <f t="shared" si="2"/>
        <v>616</v>
      </c>
      <c r="R17" s="96">
        <v>59</v>
      </c>
      <c r="S17" s="94"/>
      <c r="T17" s="94"/>
      <c r="U17" s="98">
        <f t="shared" si="3"/>
        <v>773</v>
      </c>
      <c r="V17" s="96"/>
      <c r="W17" s="94"/>
      <c r="X17" s="94"/>
      <c r="Y17" s="98">
        <f t="shared" si="4"/>
      </c>
      <c r="Z17" s="96"/>
      <c r="AA17" s="94"/>
      <c r="AB17" s="94"/>
      <c r="AC17" s="98">
        <f t="shared" si="5"/>
      </c>
      <c r="AD17" s="96">
        <v>85</v>
      </c>
      <c r="AE17" s="94"/>
      <c r="AF17" s="94"/>
      <c r="AG17" s="98">
        <f t="shared" si="6"/>
        <v>997</v>
      </c>
      <c r="AH17" s="96"/>
      <c r="AI17" s="94"/>
      <c r="AJ17" s="94"/>
      <c r="AK17" s="98">
        <f t="shared" si="7"/>
      </c>
      <c r="AL17" s="96"/>
      <c r="AM17" s="94"/>
      <c r="AN17" s="94"/>
      <c r="AO17" s="98">
        <f t="shared" si="8"/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35" t="s">
        <v>332</v>
      </c>
      <c r="C18" s="109" t="s">
        <v>333</v>
      </c>
      <c r="D18" s="109" t="s">
        <v>334</v>
      </c>
      <c r="E18" s="187">
        <v>63</v>
      </c>
      <c r="F18" s="96">
        <v>24</v>
      </c>
      <c r="G18" s="94"/>
      <c r="H18" s="94"/>
      <c r="I18" s="98">
        <f t="shared" si="0"/>
        <v>968</v>
      </c>
      <c r="J18" s="96">
        <v>63</v>
      </c>
      <c r="K18" s="94"/>
      <c r="L18" s="94"/>
      <c r="M18" s="98">
        <f t="shared" si="1"/>
        <v>1070</v>
      </c>
      <c r="N18" s="96">
        <v>18</v>
      </c>
      <c r="O18" s="94"/>
      <c r="P18" s="94"/>
      <c r="Q18" s="98">
        <f t="shared" si="2"/>
        <v>634</v>
      </c>
      <c r="R18" s="96">
        <v>18</v>
      </c>
      <c r="S18" s="94"/>
      <c r="T18" s="94"/>
      <c r="U18" s="98">
        <f t="shared" si="3"/>
        <v>791</v>
      </c>
      <c r="V18" s="96"/>
      <c r="W18" s="94"/>
      <c r="X18" s="94"/>
      <c r="Y18" s="98">
        <f t="shared" si="4"/>
      </c>
      <c r="Z18" s="96"/>
      <c r="AA18" s="94"/>
      <c r="AB18" s="94"/>
      <c r="AC18" s="98">
        <f t="shared" si="5"/>
      </c>
      <c r="AD18" s="96">
        <v>63</v>
      </c>
      <c r="AE18" s="94"/>
      <c r="AF18" s="94"/>
      <c r="AG18" s="98">
        <f t="shared" si="6"/>
        <v>1060</v>
      </c>
      <c r="AH18" s="96"/>
      <c r="AI18" s="94"/>
      <c r="AJ18" s="94"/>
      <c r="AK18" s="98">
        <f t="shared" si="7"/>
      </c>
      <c r="AL18" s="96"/>
      <c r="AM18" s="94"/>
      <c r="AN18" s="94"/>
      <c r="AO18" s="98">
        <f t="shared" si="8"/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35" t="s">
        <v>335</v>
      </c>
      <c r="C19" s="109" t="s">
        <v>336</v>
      </c>
      <c r="D19" s="109" t="s">
        <v>337</v>
      </c>
      <c r="E19" s="187">
        <v>36</v>
      </c>
      <c r="F19" s="96">
        <v>34</v>
      </c>
      <c r="G19" s="94"/>
      <c r="H19" s="94"/>
      <c r="I19" s="98">
        <f t="shared" si="0"/>
        <v>1002</v>
      </c>
      <c r="J19" s="96">
        <v>34</v>
      </c>
      <c r="K19" s="94"/>
      <c r="L19" s="94"/>
      <c r="M19" s="98">
        <f t="shared" si="1"/>
        <v>1104</v>
      </c>
      <c r="N19" s="96">
        <v>26</v>
      </c>
      <c r="O19" s="94"/>
      <c r="P19" s="94"/>
      <c r="Q19" s="98">
        <f t="shared" si="2"/>
        <v>660</v>
      </c>
      <c r="R19" s="96">
        <v>34</v>
      </c>
      <c r="S19" s="94"/>
      <c r="T19" s="94"/>
      <c r="U19" s="98">
        <f t="shared" si="3"/>
        <v>825</v>
      </c>
      <c r="V19" s="96"/>
      <c r="W19" s="94"/>
      <c r="X19" s="94"/>
      <c r="Y19" s="98">
        <f t="shared" si="4"/>
      </c>
      <c r="Z19" s="96"/>
      <c r="AA19" s="94"/>
      <c r="AB19" s="94"/>
      <c r="AC19" s="98">
        <f t="shared" si="5"/>
      </c>
      <c r="AD19" s="96">
        <v>36</v>
      </c>
      <c r="AE19" s="94"/>
      <c r="AF19" s="94"/>
      <c r="AG19" s="98">
        <f t="shared" si="6"/>
        <v>1096</v>
      </c>
      <c r="AH19" s="96"/>
      <c r="AI19" s="94"/>
      <c r="AJ19" s="94"/>
      <c r="AK19" s="98">
        <f t="shared" si="7"/>
      </c>
      <c r="AL19" s="96"/>
      <c r="AM19" s="94"/>
      <c r="AN19" s="94"/>
      <c r="AO19" s="98">
        <f t="shared" si="8"/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35" t="s">
        <v>338</v>
      </c>
      <c r="C20" s="109" t="s">
        <v>339</v>
      </c>
      <c r="D20" s="109" t="s">
        <v>108</v>
      </c>
      <c r="E20" s="187">
        <v>34</v>
      </c>
      <c r="F20" s="96">
        <v>34</v>
      </c>
      <c r="G20" s="94"/>
      <c r="H20" s="94"/>
      <c r="I20" s="98">
        <f t="shared" si="0"/>
        <v>1036</v>
      </c>
      <c r="J20" s="96">
        <v>34</v>
      </c>
      <c r="K20" s="94"/>
      <c r="L20" s="94"/>
      <c r="M20" s="98">
        <f t="shared" si="1"/>
        <v>1138</v>
      </c>
      <c r="N20" s="96">
        <v>34</v>
      </c>
      <c r="O20" s="94"/>
      <c r="P20" s="94"/>
      <c r="Q20" s="98">
        <f t="shared" si="2"/>
        <v>694</v>
      </c>
      <c r="R20" s="96">
        <v>34</v>
      </c>
      <c r="S20" s="94"/>
      <c r="T20" s="94"/>
      <c r="U20" s="98">
        <f t="shared" si="3"/>
        <v>859</v>
      </c>
      <c r="V20" s="96"/>
      <c r="W20" s="94"/>
      <c r="X20" s="94"/>
      <c r="Y20" s="98">
        <f t="shared" si="4"/>
      </c>
      <c r="Z20" s="96"/>
      <c r="AA20" s="94"/>
      <c r="AB20" s="94"/>
      <c r="AC20" s="98">
        <f t="shared" si="5"/>
      </c>
      <c r="AD20" s="96">
        <v>34</v>
      </c>
      <c r="AE20" s="94"/>
      <c r="AF20" s="94"/>
      <c r="AG20" s="98">
        <f t="shared" si="6"/>
        <v>1130</v>
      </c>
      <c r="AH20" s="96"/>
      <c r="AI20" s="94"/>
      <c r="AJ20" s="94"/>
      <c r="AK20" s="98">
        <f t="shared" si="7"/>
      </c>
      <c r="AL20" s="96"/>
      <c r="AM20" s="94"/>
      <c r="AN20" s="94"/>
      <c r="AO20" s="98">
        <f t="shared" si="8"/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35" t="s">
        <v>340</v>
      </c>
      <c r="C21" s="109" t="s">
        <v>341</v>
      </c>
      <c r="D21" s="109" t="s">
        <v>342</v>
      </c>
      <c r="E21" s="187">
        <v>26</v>
      </c>
      <c r="F21" s="96">
        <v>26</v>
      </c>
      <c r="G21" s="94"/>
      <c r="H21" s="94"/>
      <c r="I21" s="98">
        <f t="shared" si="0"/>
        <v>1062</v>
      </c>
      <c r="J21" s="96">
        <v>26</v>
      </c>
      <c r="K21" s="94"/>
      <c r="L21" s="94"/>
      <c r="M21" s="98">
        <f t="shared" si="1"/>
        <v>1164</v>
      </c>
      <c r="N21" s="96">
        <v>26</v>
      </c>
      <c r="O21" s="94"/>
      <c r="P21" s="94"/>
      <c r="Q21" s="98">
        <f t="shared" si="2"/>
        <v>720</v>
      </c>
      <c r="R21" s="96">
        <v>26</v>
      </c>
      <c r="S21" s="94"/>
      <c r="T21" s="94"/>
      <c r="U21" s="98">
        <f t="shared" si="3"/>
        <v>885</v>
      </c>
      <c r="V21" s="96"/>
      <c r="W21" s="94"/>
      <c r="X21" s="94"/>
      <c r="Y21" s="98">
        <f t="shared" si="4"/>
      </c>
      <c r="Z21" s="96"/>
      <c r="AA21" s="94"/>
      <c r="AB21" s="94"/>
      <c r="AC21" s="98">
        <f t="shared" si="5"/>
      </c>
      <c r="AD21" s="96">
        <v>26</v>
      </c>
      <c r="AE21" s="94"/>
      <c r="AF21" s="94"/>
      <c r="AG21" s="98">
        <f t="shared" si="6"/>
        <v>1156</v>
      </c>
      <c r="AH21" s="96"/>
      <c r="AI21" s="94"/>
      <c r="AJ21" s="94"/>
      <c r="AK21" s="98">
        <f t="shared" si="7"/>
      </c>
      <c r="AL21" s="96"/>
      <c r="AM21" s="94"/>
      <c r="AN21" s="94"/>
      <c r="AO21" s="98">
        <f t="shared" si="8"/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35"/>
      <c r="C22" s="109"/>
      <c r="D22" s="109"/>
      <c r="E22" s="187"/>
      <c r="F22" s="96"/>
      <c r="G22" s="94"/>
      <c r="H22" s="94"/>
      <c r="I22" s="98">
        <f t="shared" si="0"/>
      </c>
      <c r="J22" s="96"/>
      <c r="K22" s="94"/>
      <c r="L22" s="94"/>
      <c r="M22" s="98">
        <f t="shared" si="1"/>
      </c>
      <c r="N22" s="96"/>
      <c r="O22" s="94"/>
      <c r="P22" s="94"/>
      <c r="Q22" s="98">
        <f t="shared" si="2"/>
      </c>
      <c r="R22" s="96"/>
      <c r="S22" s="94"/>
      <c r="T22" s="94"/>
      <c r="U22" s="98">
        <f t="shared" si="3"/>
      </c>
      <c r="V22" s="96"/>
      <c r="W22" s="94"/>
      <c r="X22" s="94"/>
      <c r="Y22" s="98">
        <f t="shared" si="4"/>
      </c>
      <c r="Z22" s="96"/>
      <c r="AA22" s="94"/>
      <c r="AB22" s="94"/>
      <c r="AC22" s="98">
        <f t="shared" si="5"/>
      </c>
      <c r="AD22" s="96"/>
      <c r="AE22" s="94"/>
      <c r="AF22" s="94"/>
      <c r="AG22" s="98">
        <f t="shared" si="6"/>
      </c>
      <c r="AH22" s="96"/>
      <c r="AI22" s="94"/>
      <c r="AJ22" s="94"/>
      <c r="AK22" s="98">
        <f t="shared" si="7"/>
      </c>
      <c r="AL22" s="96"/>
      <c r="AM22" s="94"/>
      <c r="AN22" s="94"/>
      <c r="AO22" s="98">
        <f t="shared" si="8"/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23"/>
      <c r="C23" s="109"/>
      <c r="D23" s="109"/>
      <c r="E23" s="187"/>
      <c r="F23" s="96"/>
      <c r="G23" s="94"/>
      <c r="H23" s="94"/>
      <c r="I23" s="98">
        <f t="shared" si="0"/>
      </c>
      <c r="J23" s="96"/>
      <c r="K23" s="94"/>
      <c r="L23" s="94"/>
      <c r="M23" s="98">
        <f t="shared" si="1"/>
      </c>
      <c r="N23" s="96"/>
      <c r="O23" s="94"/>
      <c r="P23" s="94"/>
      <c r="Q23" s="98">
        <f t="shared" si="2"/>
      </c>
      <c r="R23" s="96"/>
      <c r="S23" s="94"/>
      <c r="T23" s="94"/>
      <c r="U23" s="98">
        <f t="shared" si="3"/>
      </c>
      <c r="V23" s="96"/>
      <c r="W23" s="94"/>
      <c r="X23" s="94"/>
      <c r="Y23" s="98">
        <f t="shared" si="4"/>
      </c>
      <c r="Z23" s="96"/>
      <c r="AA23" s="94"/>
      <c r="AB23" s="94"/>
      <c r="AC23" s="98">
        <f t="shared" si="5"/>
      </c>
      <c r="AD23" s="96"/>
      <c r="AE23" s="94"/>
      <c r="AF23" s="94"/>
      <c r="AG23" s="98">
        <f t="shared" si="6"/>
      </c>
      <c r="AH23" s="96"/>
      <c r="AI23" s="94"/>
      <c r="AJ23" s="94"/>
      <c r="AK23" s="98">
        <f t="shared" si="7"/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23"/>
      <c r="C24" s="109"/>
      <c r="D24" s="109"/>
      <c r="E24" s="187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23"/>
      <c r="C25" s="109"/>
      <c r="D25" s="109"/>
      <c r="E25" s="187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23"/>
      <c r="C26" s="109"/>
      <c r="D26" s="109"/>
      <c r="E26" s="187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23"/>
      <c r="C27" s="109"/>
      <c r="D27" s="109"/>
      <c r="E27" s="187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23"/>
      <c r="C28" s="109"/>
      <c r="D28" s="109"/>
      <c r="E28" s="187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23"/>
      <c r="C29" s="109"/>
      <c r="D29" s="109"/>
      <c r="E29" s="187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24"/>
      <c r="C30" s="188"/>
      <c r="D30" s="188"/>
      <c r="E30" s="189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184">
        <f>SUM(E6:E30)</f>
        <v>1248</v>
      </c>
      <c r="F31" s="201" t="s">
        <v>92</v>
      </c>
      <c r="G31" s="202"/>
      <c r="H31" s="100">
        <f>IF(COUNTA(H6:H30)&gt;5,(COUNTA(H6:H30)-5)*5,0)</f>
        <v>0</v>
      </c>
      <c r="I31" s="99">
        <f>IF(ISBLANK(H31),MAX(I6:I30),MAX(I6:I30)-H31)</f>
        <v>1062</v>
      </c>
      <c r="J31" s="201" t="s">
        <v>92</v>
      </c>
      <c r="K31" s="202"/>
      <c r="L31" s="19">
        <f>IF(COUNTA(L6:L30)&gt;5,(COUNTA(L6:L30)-5)*5,0)</f>
        <v>0</v>
      </c>
      <c r="M31" s="99">
        <f>IF(ISBLANK(L31),MAX(M6:M30),MAX(M6:M30)-L31)</f>
        <v>1164</v>
      </c>
      <c r="N31" s="201" t="s">
        <v>92</v>
      </c>
      <c r="O31" s="202"/>
      <c r="P31" s="19">
        <f>IF(COUNTA(P6:P30)&gt;5,(COUNTA(P6:P30)-5)*5,0)</f>
        <v>0</v>
      </c>
      <c r="Q31" s="25">
        <f>IF(ISBLANK(P31),MAX(Q6:Q30),MAX(Q6:Q30)-P31)</f>
        <v>720</v>
      </c>
      <c r="R31" s="201" t="s">
        <v>92</v>
      </c>
      <c r="S31" s="202"/>
      <c r="T31" s="19">
        <f>IF(COUNTA(T6:T30)&gt;5,(COUNTA(T6:T30)-5)*5,0)</f>
        <v>0</v>
      </c>
      <c r="U31" s="25">
        <f>IF(ISBLANK(T31),MAX(U6:U30),MAX(U6:U30)-T31)</f>
        <v>885</v>
      </c>
      <c r="V31" s="201" t="s">
        <v>105</v>
      </c>
      <c r="W31" s="202"/>
      <c r="X31" s="19">
        <f>IF(COUNTA(X6:X30)&gt;5,(COUNTA(X6:X30)-5)*5,0)</f>
        <v>0</v>
      </c>
      <c r="Y31" s="25">
        <f>IF(ISBLANK(X31),MAX(Y6:Y30),MAX(Y6:Y30)-X31)</f>
        <v>0</v>
      </c>
      <c r="Z31" s="201" t="s">
        <v>92</v>
      </c>
      <c r="AA31" s="202"/>
      <c r="AB31" s="19">
        <f>IF(COUNTA(AB6:AB30)&gt;5,(COUNTA(AB6:AB30)-5)*5,0)</f>
        <v>0</v>
      </c>
      <c r="AC31" s="25">
        <f>IF(ISBLANK(AB31),MAX(AC6:AC30),MAX(AC6:AC30)-AB31)</f>
        <v>0</v>
      </c>
      <c r="AD31" s="201" t="s">
        <v>103</v>
      </c>
      <c r="AE31" s="202"/>
      <c r="AF31" s="19">
        <f>IF(COUNTA(AF6:AF30)&gt;5,(COUNTA(AF6:AF30)-5)*5,0)</f>
        <v>0</v>
      </c>
      <c r="AG31" s="25">
        <f>IF(ISBLANK(AF31),MAX(AG6:AG30),MAX(AG6:AG30)-AF31)</f>
        <v>1156</v>
      </c>
      <c r="AH31" s="201" t="s">
        <v>105</v>
      </c>
      <c r="AI31" s="202"/>
      <c r="AJ31" s="19">
        <f>IF(COUNTA(AJ6:AJ30)&gt;5,(COUNTA(AJ6:AJ30)-5)*5,0)</f>
        <v>0</v>
      </c>
      <c r="AK31" s="25">
        <f>IF(ISBLANK(AJ31),MAX(AK6:AK30),MAX(AK6:AK30)-AJ31)</f>
        <v>0</v>
      </c>
      <c r="AL31" s="201" t="s">
        <v>92</v>
      </c>
      <c r="AM31" s="202"/>
      <c r="AN31" s="19">
        <f>IF(COUNTA(AN6:AN30)&gt;5,(COUNTA(AN6:AN30)-5)*5,0)</f>
        <v>0</v>
      </c>
      <c r="AO31" s="25">
        <f>IF(ISBLANK(AN31),MAX(AO6:AO30),MAX(AO6:AO30)-AN31)</f>
        <v>0</v>
      </c>
      <c r="AP31" s="201" t="s">
        <v>92</v>
      </c>
      <c r="AQ31" s="202"/>
      <c r="AR31" s="19">
        <f>IF(COUNTA(AR6:AR30)&gt;5,(COUNTA(AR6:AR30)-5)*5,0)</f>
        <v>0</v>
      </c>
      <c r="AS31" s="25">
        <f>IF(ISBLANK(AR31),MAX(AS6:AS30),MAX(AS6:AS30)-AR31)</f>
        <v>0</v>
      </c>
      <c r="AT31" s="201" t="s">
        <v>92</v>
      </c>
      <c r="AU31" s="202"/>
      <c r="AV31" s="19">
        <f>IF(COUNTA(AV6:AV30)&gt;5,(COUNTA(AV6:AV30)-5)*5,0)</f>
        <v>0</v>
      </c>
      <c r="AW31" s="25">
        <f>IF(ISBLANK(AV31),MAX(AW6:AW30),MAX(AW6:AW30)-AV31)</f>
        <v>0</v>
      </c>
      <c r="AX31" s="201" t="s">
        <v>92</v>
      </c>
      <c r="AY31" s="202"/>
      <c r="AZ31" s="19">
        <f>IF(COUNTA(AZ6:AZ30)&gt;5,(COUNTA(AZ6:AZ30)-5)*5,0)</f>
        <v>0</v>
      </c>
      <c r="BA31" s="25">
        <f>IF(ISBLANK(AZ31),MAX(BA6:BA30),MAX(BA6:BA30)-AZ31)</f>
        <v>0</v>
      </c>
      <c r="BB31" s="201" t="s">
        <v>92</v>
      </c>
      <c r="BC31" s="202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8" t="s">
        <v>95</v>
      </c>
      <c r="H32" s="199"/>
      <c r="I32" s="38">
        <f>IF(P5ST01="Paire",ROUND(HandiP01/100*P5CUM,0),IF(P5ST01="J 1",ROUND(HandiJ1P01/100*P5CUM,0),ROUND(HandiJ2P01/100*P5CUM,0)))</f>
        <v>84</v>
      </c>
      <c r="K32" s="198" t="s">
        <v>95</v>
      </c>
      <c r="L32" s="199"/>
      <c r="M32" s="38">
        <f>IF(P5ST02="Paire",ROUND(HandiP02/100*P5CUM,0),IF(P5ST02="J 1",ROUND(HandiJ1P02/100*P5CUM,0),ROUND(HandiJ2P02/100*P5CUM,0)))</f>
        <v>66</v>
      </c>
      <c r="O32" s="198" t="s">
        <v>95</v>
      </c>
      <c r="P32" s="199"/>
      <c r="Q32" s="38">
        <f>IF(P5ST03="Paire",ROUND(HandiP03/100*P5CUM,0),IF(P5ST03="J 1",ROUND(HandiJ1P03/100*P5CUM,0),ROUND(HandiJ2P03/100*P5CUM,0)))</f>
        <v>178</v>
      </c>
      <c r="S32" s="198" t="s">
        <v>95</v>
      </c>
      <c r="T32" s="199"/>
      <c r="U32" s="38">
        <f>IF(P5ST04="Paire",ROUND(HandiP04/100*P5CUM,0),IF(P5ST04="J 1",ROUND(HandiJ1P04/100*P5CUM,0),ROUND(HandiJ2P04/100*P5CUM,0)))</f>
        <v>159</v>
      </c>
      <c r="W32" s="198" t="s">
        <v>95</v>
      </c>
      <c r="X32" s="199"/>
      <c r="Y32" s="38">
        <f>IF(P5ST05="Paire",ROUND(HandiP04/100*P5CUM,0),IF(P5ST05="J 1",ROUND(HandiJ1P04/100*P5CUM,0),ROUND(HandiJ2P04/100*P5CUM,0)))</f>
        <v>239</v>
      </c>
      <c r="AA32" s="198" t="s">
        <v>95</v>
      </c>
      <c r="AB32" s="199"/>
      <c r="AC32" s="38">
        <f>IF(P5ST06="Paire",ROUND(HandiP06/100*P5CUM,0),IF(P5ST06="J 1",ROUND(HandiJ1P06/100*P5CUM,0),ROUND(HandiJ2P06/100*P5CUM,0)))</f>
        <v>194</v>
      </c>
      <c r="AE32" s="198" t="s">
        <v>95</v>
      </c>
      <c r="AF32" s="199"/>
      <c r="AG32" s="38">
        <f>IF(P5ST07="Paire",ROUND(HandiP07/100*P5CUM,0),IF(P5ST07="J 1",ROUND(HandiJ1P07/100*P5CUM,0),ROUND(HandiJ2P07/100*P5CUM,0)))</f>
        <v>56</v>
      </c>
      <c r="AI32" s="198" t="s">
        <v>95</v>
      </c>
      <c r="AJ32" s="199"/>
      <c r="AK32" s="38">
        <f>IF(P5ST08="Paire",ROUND(HandiP08/100*P5CUM,0),IF(P5ST08="J 1",ROUND(HandiJ1P08/100*P5CUM,0),ROUND(HandiJ2P08/100*P5CUM,0)))</f>
        <v>253</v>
      </c>
      <c r="AM32" s="198" t="s">
        <v>95</v>
      </c>
      <c r="AN32" s="199"/>
      <c r="AO32" s="38">
        <f>IF(P5ST09="Paire",ROUND(HandiP09/100*P5CUM,0),IF(P5ST09="J 1",ROUND(HandiJ1P09/100*P5CUM,0),ROUND(HandiJ2P09/100*P5CUM,0)))</f>
        <v>206</v>
      </c>
      <c r="AQ32" s="198" t="s">
        <v>95</v>
      </c>
      <c r="AR32" s="199"/>
      <c r="AS32" s="38">
        <f>IF(P5ST10="Paire",ROUND(HandiP10/100*P5CUM,0),IF(P5ST10="J 1",ROUND(HandiJ1P10/100*P5CUM,0),ROUND(HandiJ2P10/100*P5CUM,0)))</f>
        <v>206</v>
      </c>
      <c r="AU32" s="198" t="s">
        <v>95</v>
      </c>
      <c r="AV32" s="199"/>
      <c r="AW32" s="38">
        <f>IF(P5ST11="Paire",ROUND(HandiP11/100*P5CUM,0),IF(P5ST11="J 1",ROUND(HandiJ1P11/100*P5CUM,0),ROUND(HandiJ2P11/100*P5CUM,0)))</f>
        <v>206</v>
      </c>
      <c r="AY32" s="198" t="s">
        <v>95</v>
      </c>
      <c r="AZ32" s="199"/>
      <c r="BA32" s="38">
        <f>IF(P5ST12="Paire",ROUND(HandiP12/100*P5CUM,0),IF(P5ST12="J 1",ROUND(HandiJ1P12/100*P5CUM,0),ROUND(HandiJ2P12/100*P5CUM,0)))</f>
        <v>206</v>
      </c>
      <c r="BC32" s="198" t="s">
        <v>95</v>
      </c>
      <c r="BD32" s="199"/>
      <c r="BE32" s="38">
        <f>IF(P5ST13="Paire",ROUND(HandiP13/100*P5CUM,0),IF(P5ST13="J 1",ROUND(HandiJ1P13/100*P5CUM,0),ROUND(HandiJ2P13/100*P5CUM,0)))</f>
        <v>206</v>
      </c>
      <c r="BG32" s="38"/>
    </row>
    <row r="33" spans="1:59" ht="14.25" customHeight="1">
      <c r="A33" s="38"/>
      <c r="B33" s="38"/>
      <c r="C33" s="39"/>
      <c r="D33" s="39"/>
      <c r="E33" s="38"/>
      <c r="G33" s="200" t="s">
        <v>17</v>
      </c>
      <c r="H33" s="199"/>
      <c r="I33" s="38">
        <f>T01CUM5+I32</f>
        <v>1146</v>
      </c>
      <c r="K33" s="200" t="s">
        <v>17</v>
      </c>
      <c r="L33" s="199"/>
      <c r="M33" s="38">
        <f>T02CUM5+M32</f>
        <v>1230</v>
      </c>
      <c r="O33" s="200" t="s">
        <v>17</v>
      </c>
      <c r="P33" s="199"/>
      <c r="Q33" s="38">
        <f>T03CUM5+Q32</f>
        <v>898</v>
      </c>
      <c r="S33" s="200" t="s">
        <v>17</v>
      </c>
      <c r="T33" s="199"/>
      <c r="U33" s="38">
        <f>T04CUM5+U32</f>
        <v>1044</v>
      </c>
      <c r="W33" s="200" t="s">
        <v>17</v>
      </c>
      <c r="X33" s="199"/>
      <c r="Y33" s="38">
        <f>T05CUM5+Y32</f>
        <v>239</v>
      </c>
      <c r="AA33" s="200" t="s">
        <v>17</v>
      </c>
      <c r="AB33" s="199"/>
      <c r="AC33" s="38">
        <f>T06CUM5+AC32</f>
        <v>194</v>
      </c>
      <c r="AE33" s="200" t="s">
        <v>17</v>
      </c>
      <c r="AF33" s="199"/>
      <c r="AG33" s="38">
        <f>T07CUM5+AG32</f>
        <v>1212</v>
      </c>
      <c r="AI33" s="200" t="s">
        <v>17</v>
      </c>
      <c r="AJ33" s="199"/>
      <c r="AK33" s="38">
        <f>T08CUM5+AK32</f>
        <v>253</v>
      </c>
      <c r="AM33" s="200" t="s">
        <v>17</v>
      </c>
      <c r="AN33" s="199"/>
      <c r="AO33" s="38">
        <f>T09CUM5+AO32</f>
        <v>206</v>
      </c>
      <c r="AQ33" s="200" t="s">
        <v>17</v>
      </c>
      <c r="AR33" s="199"/>
      <c r="AS33" s="38">
        <f>T10CUM5+AS32</f>
        <v>206</v>
      </c>
      <c r="AU33" s="200" t="s">
        <v>17</v>
      </c>
      <c r="AV33" s="199"/>
      <c r="AW33" s="38">
        <f>T11CUM5+AW32</f>
        <v>206</v>
      </c>
      <c r="AY33" s="200" t="s">
        <v>17</v>
      </c>
      <c r="AZ33" s="199"/>
      <c r="BA33" s="38">
        <f>T12CUM5+BA32</f>
        <v>206</v>
      </c>
      <c r="BC33" s="200" t="s">
        <v>17</v>
      </c>
      <c r="BD33" s="199"/>
      <c r="BE33" s="38">
        <f>T13CUM5+BE32</f>
        <v>206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93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ht="12.75">
      <c r="A36" s="70" t="s">
        <v>35</v>
      </c>
    </row>
    <row r="37" ht="12.75">
      <c r="A37" s="70" t="s">
        <v>94</v>
      </c>
    </row>
  </sheetData>
  <sheetProtection/>
  <mergeCells count="52">
    <mergeCell ref="AD4:AG4"/>
    <mergeCell ref="AH4:AK4"/>
    <mergeCell ref="BB4:BE4"/>
    <mergeCell ref="AL4:AO4"/>
    <mergeCell ref="AP4:AS4"/>
    <mergeCell ref="AT4:AW4"/>
    <mergeCell ref="AX4:BA4"/>
    <mergeCell ref="F4:I4"/>
    <mergeCell ref="J4:M4"/>
    <mergeCell ref="N4:Q4"/>
    <mergeCell ref="R4:U4"/>
    <mergeCell ref="V4:Y4"/>
    <mergeCell ref="Z4:AC4"/>
    <mergeCell ref="F31:G31"/>
    <mergeCell ref="J31:K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C33:BD33"/>
    <mergeCell ref="AE33:AF33"/>
    <mergeCell ref="AI33:AJ33"/>
    <mergeCell ref="AM33:AN33"/>
    <mergeCell ref="AQ33:AR33"/>
    <mergeCell ref="AU33:AV33"/>
    <mergeCell ref="AY33:AZ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="130" zoomScaleNormal="130" zoomScalePageLayoutView="0" workbookViewId="0" topLeftCell="A1">
      <selection activeCell="B12" sqref="B12"/>
    </sheetView>
  </sheetViews>
  <sheetFormatPr defaultColWidth="11.421875" defaultRowHeight="12.75"/>
  <cols>
    <col min="1" max="1" width="4.140625" style="1" customWidth="1"/>
    <col min="2" max="2" width="18.8515625" style="3" customWidth="1"/>
    <col min="3" max="3" width="3.57421875" style="1" customWidth="1"/>
    <col min="4" max="4" width="18.8515625" style="3" customWidth="1"/>
    <col min="5" max="5" width="3.7109375" style="1" customWidth="1"/>
    <col min="6" max="6" width="3.28125" style="47" customWidth="1"/>
    <col min="7" max="7" width="5.140625" style="47" customWidth="1"/>
    <col min="8" max="8" width="4.8515625" style="49" customWidth="1"/>
    <col min="9" max="9" width="2.8515625" style="47" customWidth="1"/>
    <col min="10" max="10" width="5.140625" style="49" customWidth="1"/>
    <col min="11" max="11" width="2.8515625" style="47" customWidth="1"/>
    <col min="12" max="12" width="1.7109375" style="42" customWidth="1"/>
    <col min="13" max="13" width="4.57421875" style="49" customWidth="1"/>
    <col min="14" max="14" width="2.7109375" style="47" customWidth="1"/>
    <col min="15" max="15" width="5.00390625" style="49" customWidth="1"/>
    <col min="16" max="16" width="2.7109375" style="47" customWidth="1"/>
    <col min="17" max="17" width="1.7109375" style="42" customWidth="1"/>
    <col min="18" max="18" width="5.00390625" style="49" customWidth="1"/>
    <col min="19" max="19" width="3.28125" style="47" customWidth="1"/>
    <col min="20" max="20" width="5.00390625" style="49" customWidth="1"/>
    <col min="21" max="21" width="3.140625" style="47" customWidth="1"/>
    <col min="22" max="22" width="1.7109375" style="42" customWidth="1"/>
    <col min="23" max="23" width="5.140625" style="49" customWidth="1"/>
    <col min="24" max="24" width="3.00390625" style="47" customWidth="1"/>
    <col min="25" max="25" width="5.28125" style="49" customWidth="1"/>
    <col min="26" max="26" width="2.57421875" style="47" customWidth="1"/>
    <col min="27" max="27" width="1.7109375" style="42" customWidth="1"/>
    <col min="28" max="28" width="5.7109375" style="49" customWidth="1"/>
    <col min="29" max="29" width="2.8515625" style="47" customWidth="1"/>
    <col min="30" max="30" width="5.7109375" style="49" customWidth="1"/>
    <col min="31" max="31" width="3.28125" style="47" customWidth="1"/>
    <col min="32" max="32" width="2.8515625" style="42" customWidth="1"/>
    <col min="33" max="33" width="5.7109375" style="49" customWidth="1"/>
    <col min="34" max="34" width="5.8515625" style="68" customWidth="1"/>
    <col min="35" max="35" width="2.421875" style="47" customWidth="1"/>
    <col min="36" max="36" width="2.00390625" style="48" customWidth="1"/>
    <col min="37" max="37" width="5.7109375" style="48" customWidth="1"/>
    <col min="38" max="38" width="5.7109375" style="68" customWidth="1"/>
    <col min="39" max="39" width="3.140625" style="48" customWidth="1"/>
    <col min="40" max="16384" width="11.421875" style="2" customWidth="1"/>
  </cols>
  <sheetData>
    <row r="1" spans="1:39" ht="20.25">
      <c r="A1" s="53" t="s">
        <v>117</v>
      </c>
      <c r="B1" s="54"/>
      <c r="C1" s="7"/>
      <c r="D1" s="2"/>
      <c r="E1" s="7"/>
      <c r="F1" s="43"/>
      <c r="G1" s="43"/>
      <c r="H1" s="45"/>
      <c r="I1" s="43"/>
      <c r="J1" s="45"/>
      <c r="K1" s="43"/>
      <c r="M1" s="45"/>
      <c r="N1" s="43"/>
      <c r="O1" s="45"/>
      <c r="P1" s="43"/>
      <c r="R1" s="45"/>
      <c r="S1" s="43"/>
      <c r="T1" s="45"/>
      <c r="U1" s="43"/>
      <c r="W1" s="45"/>
      <c r="X1" s="43"/>
      <c r="Y1" s="45"/>
      <c r="Z1" s="43"/>
      <c r="AB1" s="45"/>
      <c r="AC1" s="43"/>
      <c r="AD1" s="45"/>
      <c r="AE1" s="43"/>
      <c r="AG1" s="41"/>
      <c r="AH1" s="67"/>
      <c r="AI1" s="43"/>
      <c r="AJ1" s="44"/>
      <c r="AK1" s="44"/>
      <c r="AL1" s="67"/>
      <c r="AM1" s="44"/>
    </row>
    <row r="2" spans="1:39" ht="12.75">
      <c r="A2" s="196">
        <v>44086</v>
      </c>
      <c r="B2" s="197"/>
      <c r="C2" s="197"/>
      <c r="D2" s="197"/>
      <c r="E2" s="7"/>
      <c r="F2" s="43"/>
      <c r="G2" s="43"/>
      <c r="H2" s="45"/>
      <c r="I2" s="43"/>
      <c r="J2" s="45"/>
      <c r="K2" s="43"/>
      <c r="M2" s="45"/>
      <c r="N2" s="43"/>
      <c r="O2" s="45"/>
      <c r="P2" s="43"/>
      <c r="R2" s="45"/>
      <c r="S2" s="43"/>
      <c r="T2" s="45"/>
      <c r="U2" s="43"/>
      <c r="W2" s="45"/>
      <c r="X2" s="43"/>
      <c r="Y2" s="45"/>
      <c r="Z2" s="43"/>
      <c r="AB2" s="45"/>
      <c r="AC2" s="43"/>
      <c r="AD2" s="45"/>
      <c r="AE2" s="43"/>
      <c r="AG2" s="41"/>
      <c r="AH2" s="67"/>
      <c r="AI2" s="43"/>
      <c r="AJ2" s="44"/>
      <c r="AK2" s="44"/>
      <c r="AL2" s="67"/>
      <c r="AM2" s="44"/>
    </row>
    <row r="3" spans="2:39" ht="12.75" customHeight="1">
      <c r="B3" s="6"/>
      <c r="C3" s="9"/>
      <c r="D3" s="8"/>
      <c r="E3" s="4"/>
      <c r="F3" s="46"/>
      <c r="G3" s="154" t="s">
        <v>116</v>
      </c>
      <c r="H3" s="229">
        <v>1</v>
      </c>
      <c r="I3" s="235"/>
      <c r="J3" s="235"/>
      <c r="K3" s="235"/>
      <c r="M3" s="229">
        <v>2</v>
      </c>
      <c r="N3" s="235"/>
      <c r="O3" s="235"/>
      <c r="P3" s="235"/>
      <c r="R3" s="229">
        <v>3</v>
      </c>
      <c r="S3" s="235"/>
      <c r="T3" s="235"/>
      <c r="U3" s="235"/>
      <c r="W3" s="229">
        <v>4</v>
      </c>
      <c r="X3" s="235"/>
      <c r="Y3" s="235"/>
      <c r="Z3" s="235"/>
      <c r="AB3" s="229">
        <v>5</v>
      </c>
      <c r="AC3" s="235"/>
      <c r="AD3" s="235"/>
      <c r="AE3" s="235"/>
      <c r="AG3" s="229" t="s">
        <v>112</v>
      </c>
      <c r="AH3" s="230"/>
      <c r="AI3" s="230"/>
      <c r="AJ3" s="230"/>
      <c r="AK3" s="230"/>
      <c r="AL3" s="230"/>
      <c r="AM3" s="230"/>
    </row>
    <row r="4" spans="2:39" s="11" customFormat="1" ht="12.75" customHeight="1">
      <c r="B4" s="66"/>
      <c r="C4" s="9"/>
      <c r="D4" s="7"/>
      <c r="E4" s="4"/>
      <c r="F4" s="10"/>
      <c r="G4" s="158" t="s">
        <v>115</v>
      </c>
      <c r="H4" s="227" t="s">
        <v>28</v>
      </c>
      <c r="I4" s="228"/>
      <c r="J4" s="228"/>
      <c r="K4" s="228"/>
      <c r="L4" s="45"/>
      <c r="M4" s="227" t="s">
        <v>239</v>
      </c>
      <c r="N4" s="228"/>
      <c r="O4" s="228"/>
      <c r="P4" s="228"/>
      <c r="Q4" s="45"/>
      <c r="R4" s="227" t="s">
        <v>111</v>
      </c>
      <c r="S4" s="228"/>
      <c r="T4" s="228"/>
      <c r="U4" s="228"/>
      <c r="V4" s="45"/>
      <c r="W4" s="227" t="s">
        <v>14</v>
      </c>
      <c r="X4" s="228"/>
      <c r="Y4" s="228"/>
      <c r="Z4" s="228"/>
      <c r="AA4" s="45"/>
      <c r="AB4" s="227" t="s">
        <v>300</v>
      </c>
      <c r="AC4" s="228"/>
      <c r="AD4" s="228"/>
      <c r="AE4" s="228"/>
      <c r="AF4" s="45"/>
      <c r="AG4" s="231" t="s">
        <v>6</v>
      </c>
      <c r="AH4" s="232"/>
      <c r="AI4" s="232"/>
      <c r="AJ4" s="176"/>
      <c r="AK4" s="231" t="s">
        <v>110</v>
      </c>
      <c r="AL4" s="232"/>
      <c r="AM4" s="232"/>
    </row>
    <row r="5" spans="2:39" s="1" customFormat="1" ht="12.75" customHeight="1">
      <c r="B5" s="11"/>
      <c r="C5" s="12"/>
      <c r="D5" s="12"/>
      <c r="F5" s="47"/>
      <c r="G5" s="100" t="s">
        <v>7</v>
      </c>
      <c r="H5" s="233">
        <f>P1CUM</f>
        <v>1271</v>
      </c>
      <c r="I5" s="234"/>
      <c r="J5" s="234"/>
      <c r="K5" s="234"/>
      <c r="L5" s="46"/>
      <c r="M5" s="233">
        <v>883</v>
      </c>
      <c r="N5" s="234"/>
      <c r="O5" s="234"/>
      <c r="P5" s="234"/>
      <c r="Q5" s="46"/>
      <c r="R5" s="233">
        <f>P2CUM</f>
        <v>1057</v>
      </c>
      <c r="S5" s="234"/>
      <c r="T5" s="234"/>
      <c r="U5" s="234"/>
      <c r="V5" s="46"/>
      <c r="W5" s="233">
        <f>P3CUM</f>
        <v>1463</v>
      </c>
      <c r="X5" s="234"/>
      <c r="Y5" s="234"/>
      <c r="Z5" s="234"/>
      <c r="AA5" s="46"/>
      <c r="AB5" s="233">
        <f>P5CUM</f>
        <v>1248</v>
      </c>
      <c r="AC5" s="234"/>
      <c r="AD5" s="234"/>
      <c r="AE5" s="234"/>
      <c r="AF5" s="46"/>
      <c r="AG5" s="224">
        <f>W5+R5+H5+M5+AB5</f>
        <v>5922</v>
      </c>
      <c r="AH5" s="225"/>
      <c r="AI5" s="225"/>
      <c r="AJ5" s="226"/>
      <c r="AK5" s="226"/>
      <c r="AL5" s="226"/>
      <c r="AM5" s="226"/>
    </row>
    <row r="6" ht="15.75" customHeight="1"/>
    <row r="7" spans="1:39" s="5" customFormat="1" ht="42">
      <c r="A7" s="155" t="s">
        <v>2</v>
      </c>
      <c r="B7" s="155" t="s">
        <v>3</v>
      </c>
      <c r="C7" s="155" t="s">
        <v>0</v>
      </c>
      <c r="D7" s="155" t="s">
        <v>4</v>
      </c>
      <c r="E7" s="155" t="s">
        <v>0</v>
      </c>
      <c r="F7" s="157" t="s">
        <v>114</v>
      </c>
      <c r="G7" s="170"/>
      <c r="H7" s="175" t="s">
        <v>6</v>
      </c>
      <c r="I7" s="157" t="s">
        <v>114</v>
      </c>
      <c r="J7" s="173" t="s">
        <v>110</v>
      </c>
      <c r="K7" s="157" t="s">
        <v>114</v>
      </c>
      <c r="L7" s="50"/>
      <c r="M7" s="175" t="s">
        <v>6</v>
      </c>
      <c r="N7" s="157" t="s">
        <v>114</v>
      </c>
      <c r="O7" s="173" t="s">
        <v>110</v>
      </c>
      <c r="P7" s="157" t="s">
        <v>114</v>
      </c>
      <c r="Q7" s="50"/>
      <c r="R7" s="175" t="s">
        <v>6</v>
      </c>
      <c r="S7" s="157" t="s">
        <v>114</v>
      </c>
      <c r="T7" s="173" t="s">
        <v>110</v>
      </c>
      <c r="U7" s="157" t="s">
        <v>114</v>
      </c>
      <c r="V7" s="50"/>
      <c r="W7" s="175" t="s">
        <v>6</v>
      </c>
      <c r="X7" s="157" t="s">
        <v>114</v>
      </c>
      <c r="Y7" s="173" t="s">
        <v>110</v>
      </c>
      <c r="Z7" s="157" t="s">
        <v>114</v>
      </c>
      <c r="AA7" s="50"/>
      <c r="AB7" s="175" t="s">
        <v>6</v>
      </c>
      <c r="AC7" s="157" t="s">
        <v>114</v>
      </c>
      <c r="AD7" s="173" t="s">
        <v>110</v>
      </c>
      <c r="AE7" s="157" t="s">
        <v>114</v>
      </c>
      <c r="AF7" s="50"/>
      <c r="AG7" s="175" t="s">
        <v>1</v>
      </c>
      <c r="AH7" s="156" t="s">
        <v>113</v>
      </c>
      <c r="AI7" s="157" t="s">
        <v>114</v>
      </c>
      <c r="AJ7" s="51"/>
      <c r="AK7" s="174" t="s">
        <v>5</v>
      </c>
      <c r="AL7" s="156" t="s">
        <v>113</v>
      </c>
      <c r="AM7" s="157" t="s">
        <v>114</v>
      </c>
    </row>
    <row r="8" spans="1:39" ht="15" customHeight="1">
      <c r="A8" s="171">
        <v>7</v>
      </c>
      <c r="B8" s="167" t="str">
        <f>Inscriptions!B12</f>
        <v>BOHBOT Téodora</v>
      </c>
      <c r="C8" s="168" t="str">
        <f>Inscriptions!C12</f>
        <v>4A</v>
      </c>
      <c r="D8" s="167" t="str">
        <f>Inscriptions!E12</f>
        <v>BOHBOT Hervé</v>
      </c>
      <c r="E8" s="168" t="str">
        <f>Inscriptions!F12</f>
        <v>1B</v>
      </c>
      <c r="F8" s="169">
        <f>Inscriptions!I12</f>
        <v>1</v>
      </c>
      <c r="G8" s="165"/>
      <c r="H8" s="161">
        <f>T07CUM1</f>
        <v>1171</v>
      </c>
      <c r="I8" s="160">
        <f aca="true" t="shared" si="0" ref="I8:I20">IF(ISERROR(RANK(H8,ScratchP1)),"",RANK(H8,ScratchP1))</f>
        <v>2</v>
      </c>
      <c r="J8" s="162">
        <f>T07TOT1</f>
        <v>1214</v>
      </c>
      <c r="K8" s="160">
        <f aca="true" t="shared" si="1" ref="K8:K20">IF(ISERROR(RANK(J8,HandiP1)),"",RANK(J8,HandiP1))</f>
        <v>3</v>
      </c>
      <c r="L8" s="52"/>
      <c r="M8" s="161">
        <f>T07CUM4</f>
        <v>883</v>
      </c>
      <c r="N8" s="160">
        <f aca="true" t="shared" si="2" ref="N8:N20">IF(ISERROR(RANK(M8,ScratchP4)),"",RANK(M8,ScratchP4))</f>
        <v>1</v>
      </c>
      <c r="O8" s="162">
        <f>T07TOT4</f>
        <v>883</v>
      </c>
      <c r="P8" s="160">
        <f aca="true" t="shared" si="3" ref="P8:P20">IF(ISERROR(RANK(O8,HandiP4)),"",RANK(O8,HandiP4))</f>
        <v>1</v>
      </c>
      <c r="Q8" s="52"/>
      <c r="R8" s="161">
        <f>T07CUM2</f>
        <v>946</v>
      </c>
      <c r="S8" s="160">
        <f aca="true" t="shared" si="4" ref="S8:S20">IF(ISERROR(RANK(R8,ScratchP2)),"",RANK(R8,ScratchP2))</f>
        <v>2</v>
      </c>
      <c r="T8" s="162">
        <f>T07TOT2</f>
        <v>982</v>
      </c>
      <c r="U8" s="160">
        <f aca="true" t="shared" si="5" ref="U8:U20">IF(ISERROR(RANK(T8,HandiP2)),"",RANK(T8,HandiP2))</f>
        <v>3</v>
      </c>
      <c r="V8" s="52"/>
      <c r="W8" s="161">
        <f>T07CUM3</f>
        <v>1393</v>
      </c>
      <c r="X8" s="160">
        <f aca="true" t="shared" si="6" ref="X8:X20">IF(ISERROR(RANK(W8,ScratchP3)),"",RANK(W8,ScratchP3))</f>
        <v>1</v>
      </c>
      <c r="Y8" s="162">
        <f>T07TOT3</f>
        <v>1459</v>
      </c>
      <c r="Z8" s="160">
        <f aca="true" t="shared" si="7" ref="Z8:Z20">IF(ISERROR(RANK(Y8,HandiP3)),"",RANK(Y8,HandiP3))</f>
        <v>1</v>
      </c>
      <c r="AA8" s="52"/>
      <c r="AB8" s="161">
        <f>T07CUM5</f>
        <v>1156</v>
      </c>
      <c r="AC8" s="160">
        <f aca="true" t="shared" si="8" ref="AC8:AC20">IF(ISERROR(RANK(AB8,ScratchP5)),"",RANK(AB8,ScratchP5))</f>
        <v>2</v>
      </c>
      <c r="AD8" s="162">
        <f>T07TOT5</f>
        <v>1212</v>
      </c>
      <c r="AE8" s="160">
        <f aca="true" t="shared" si="9" ref="AE8:AE20">IF(ISERROR(RANK(AD8,HandiP5)),"",RANK(AD8,HandiP5))</f>
        <v>2</v>
      </c>
      <c r="AF8" s="52"/>
      <c r="AG8" s="172">
        <f aca="true" t="shared" si="10" ref="AG8:AG20">W8+R8+H8+M8+AB8</f>
        <v>5549</v>
      </c>
      <c r="AH8" s="164">
        <f aca="true" t="shared" si="11" ref="AH8:AH20">AG8/AG$5</f>
        <v>0.9370145221209051</v>
      </c>
      <c r="AI8" s="160">
        <f aca="true" t="shared" si="12" ref="AI8:AI20">IF(ISERROR(RANK(AG8,ScratchGénéral)),"",RANK(AG8,ScratchGénéral))</f>
        <v>1</v>
      </c>
      <c r="AJ8" s="163"/>
      <c r="AK8" s="159">
        <f aca="true" t="shared" si="13" ref="AK8:AK20">Y8+T8+J8+O8+AD8</f>
        <v>5750</v>
      </c>
      <c r="AL8" s="164">
        <f aca="true" t="shared" si="14" ref="AL8:AL20">ROUND(AK8/TOP,3)</f>
        <v>0.971</v>
      </c>
      <c r="AM8" s="160">
        <f aca="true" t="shared" si="15" ref="AM8:AM20">IF(ISERROR(RANK(AK8,HandiGénéral)),"",RANK(AK8,HandiGénéral))</f>
        <v>1</v>
      </c>
    </row>
    <row r="9" spans="1:39" ht="15" customHeight="1">
      <c r="A9" s="171">
        <v>2</v>
      </c>
      <c r="B9" s="167" t="str">
        <f>Inscriptions!B7</f>
        <v>CABES Marc</v>
      </c>
      <c r="C9" s="168" t="str">
        <f>Inscriptions!C7</f>
        <v>2B</v>
      </c>
      <c r="D9" s="167" t="str">
        <f>Inscriptions!E7</f>
        <v>RASLE Alain</v>
      </c>
      <c r="E9" s="168" t="str">
        <f>Inscriptions!F7</f>
        <v>3B</v>
      </c>
      <c r="F9" s="169">
        <f>Inscriptions!I7</f>
        <v>2</v>
      </c>
      <c r="G9" s="165"/>
      <c r="H9" s="161">
        <f>T02CUM1</f>
        <v>1181</v>
      </c>
      <c r="I9" s="160">
        <f t="shared" si="0"/>
        <v>1</v>
      </c>
      <c r="J9" s="162">
        <f>T02TOT1</f>
        <v>1248</v>
      </c>
      <c r="K9" s="160">
        <f t="shared" si="1"/>
        <v>1</v>
      </c>
      <c r="L9" s="52"/>
      <c r="M9" s="161">
        <f>T02CUM4</f>
        <v>796</v>
      </c>
      <c r="N9" s="160">
        <f t="shared" si="2"/>
        <v>2</v>
      </c>
      <c r="O9" s="162">
        <f>T02TOT4</f>
        <v>796</v>
      </c>
      <c r="P9" s="160">
        <f t="shared" si="3"/>
        <v>2</v>
      </c>
      <c r="Q9" s="52"/>
      <c r="R9" s="161">
        <f>T02CUM2</f>
        <v>966</v>
      </c>
      <c r="S9" s="160">
        <f t="shared" si="4"/>
        <v>1</v>
      </c>
      <c r="T9" s="162">
        <f>T02TOT2</f>
        <v>1021</v>
      </c>
      <c r="U9" s="160">
        <f t="shared" si="5"/>
        <v>1</v>
      </c>
      <c r="V9" s="52"/>
      <c r="W9" s="161">
        <f>T02CUM3</f>
        <v>1301</v>
      </c>
      <c r="X9" s="160">
        <f t="shared" si="6"/>
        <v>2</v>
      </c>
      <c r="Y9" s="162">
        <f>T02TOT3</f>
        <v>1378</v>
      </c>
      <c r="Z9" s="160">
        <f t="shared" si="7"/>
        <v>3</v>
      </c>
      <c r="AA9" s="52"/>
      <c r="AB9" s="161">
        <f>T02CUM5</f>
        <v>1164</v>
      </c>
      <c r="AC9" s="160">
        <f t="shared" si="8"/>
        <v>1</v>
      </c>
      <c r="AD9" s="162">
        <f>T02TOT5</f>
        <v>1230</v>
      </c>
      <c r="AE9" s="160">
        <f t="shared" si="9"/>
        <v>1</v>
      </c>
      <c r="AF9" s="52"/>
      <c r="AG9" s="172">
        <f t="shared" si="10"/>
        <v>5408</v>
      </c>
      <c r="AH9" s="164">
        <f t="shared" si="11"/>
        <v>0.9132049983113812</v>
      </c>
      <c r="AI9" s="160">
        <f t="shared" si="12"/>
        <v>2</v>
      </c>
      <c r="AJ9" s="163"/>
      <c r="AK9" s="159">
        <f t="shared" si="13"/>
        <v>5673</v>
      </c>
      <c r="AL9" s="164">
        <f t="shared" si="14"/>
        <v>0.958</v>
      </c>
      <c r="AM9" s="160">
        <f t="shared" si="15"/>
        <v>2</v>
      </c>
    </row>
    <row r="10" spans="1:39" ht="15" customHeight="1">
      <c r="A10" s="171">
        <v>1</v>
      </c>
      <c r="B10" s="167" t="str">
        <f>Inscriptions!B6</f>
        <v>LEVY Marie-Jo</v>
      </c>
      <c r="C10" s="168" t="str">
        <f>Inscriptions!C6</f>
        <v>3B</v>
      </c>
      <c r="D10" s="167" t="str">
        <f>Inscriptions!E6</f>
        <v>COUTAND Geneviève</v>
      </c>
      <c r="E10" s="168" t="str">
        <f>Inscriptions!F6</f>
        <v>3B</v>
      </c>
      <c r="F10" s="169">
        <f>Inscriptions!I6</f>
        <v>3</v>
      </c>
      <c r="G10" s="165"/>
      <c r="H10" s="161">
        <f>T01CUM1</f>
        <v>1051</v>
      </c>
      <c r="I10" s="160">
        <f t="shared" si="0"/>
        <v>4</v>
      </c>
      <c r="J10" s="162">
        <f>T01TOT1</f>
        <v>1137</v>
      </c>
      <c r="K10" s="160">
        <f t="shared" si="1"/>
        <v>5</v>
      </c>
      <c r="L10" s="52"/>
      <c r="M10" s="161">
        <f>T01CUM4</f>
        <v>608</v>
      </c>
      <c r="N10" s="160">
        <f t="shared" si="2"/>
        <v>4</v>
      </c>
      <c r="O10" s="162">
        <f>T01TOT4</f>
        <v>608</v>
      </c>
      <c r="P10" s="160">
        <f t="shared" si="3"/>
        <v>4</v>
      </c>
      <c r="Q10" s="52"/>
      <c r="R10" s="161">
        <f>T01CUM2</f>
        <v>877</v>
      </c>
      <c r="S10" s="160">
        <f t="shared" si="4"/>
        <v>4</v>
      </c>
      <c r="T10" s="162">
        <f>T01TOT2</f>
        <v>948</v>
      </c>
      <c r="U10" s="160">
        <f t="shared" si="5"/>
        <v>4</v>
      </c>
      <c r="V10" s="52"/>
      <c r="W10" s="161">
        <f>T01CUM3</f>
        <v>1213</v>
      </c>
      <c r="X10" s="160">
        <f t="shared" si="6"/>
        <v>3</v>
      </c>
      <c r="Y10" s="162">
        <f>T01TOT3</f>
        <v>1312</v>
      </c>
      <c r="Z10" s="160">
        <f t="shared" si="7"/>
        <v>4</v>
      </c>
      <c r="AA10" s="52"/>
      <c r="AB10" s="161">
        <f>T01CUM5</f>
        <v>1062</v>
      </c>
      <c r="AC10" s="160">
        <f t="shared" si="8"/>
        <v>3</v>
      </c>
      <c r="AD10" s="162">
        <f>T01TOT5</f>
        <v>1146</v>
      </c>
      <c r="AE10" s="160">
        <f t="shared" si="9"/>
        <v>3</v>
      </c>
      <c r="AF10" s="52"/>
      <c r="AG10" s="172">
        <f t="shared" si="10"/>
        <v>4811</v>
      </c>
      <c r="AH10" s="164">
        <f t="shared" si="11"/>
        <v>0.8123944613306315</v>
      </c>
      <c r="AI10" s="160">
        <f t="shared" si="12"/>
        <v>3</v>
      </c>
      <c r="AJ10" s="163"/>
      <c r="AK10" s="159">
        <f t="shared" si="13"/>
        <v>5151</v>
      </c>
      <c r="AL10" s="164">
        <f t="shared" si="14"/>
        <v>0.87</v>
      </c>
      <c r="AM10" s="160">
        <f t="shared" si="15"/>
        <v>3</v>
      </c>
    </row>
    <row r="11" spans="1:39" ht="15" customHeight="1">
      <c r="A11" s="171">
        <v>4</v>
      </c>
      <c r="B11" s="167" t="str">
        <f>Inscriptions!B9</f>
        <v>BOYER Claudine</v>
      </c>
      <c r="C11" s="168" t="str">
        <f>Inscriptions!C9</f>
        <v>5D</v>
      </c>
      <c r="D11" s="167" t="str">
        <f>Inscriptions!E9</f>
        <v>WINTREBERT Hélène</v>
      </c>
      <c r="E11" s="168" t="str">
        <f>Inscriptions!F9</f>
        <v>5D</v>
      </c>
      <c r="F11" s="169">
        <f>Inscriptions!I9</f>
        <v>4</v>
      </c>
      <c r="G11" s="165"/>
      <c r="H11" s="161">
        <f>T04CUM1</f>
        <v>939</v>
      </c>
      <c r="I11" s="160">
        <f t="shared" si="0"/>
        <v>6</v>
      </c>
      <c r="J11" s="162">
        <f>T04TOT1</f>
        <v>1101</v>
      </c>
      <c r="K11" s="160">
        <f t="shared" si="1"/>
        <v>7</v>
      </c>
      <c r="L11" s="52"/>
      <c r="M11" s="161">
        <f>T04CUM4</f>
        <v>695</v>
      </c>
      <c r="N11" s="160">
        <f t="shared" si="2"/>
        <v>3</v>
      </c>
      <c r="O11" s="162">
        <f>T04TOT4</f>
        <v>695</v>
      </c>
      <c r="P11" s="160">
        <f t="shared" si="3"/>
        <v>3</v>
      </c>
      <c r="Q11" s="52"/>
      <c r="R11" s="161">
        <f>T04CUM2</f>
        <v>722</v>
      </c>
      <c r="S11" s="160">
        <f t="shared" si="4"/>
        <v>7</v>
      </c>
      <c r="T11" s="162">
        <f>T04TOT2</f>
        <v>857</v>
      </c>
      <c r="U11" s="160">
        <f t="shared" si="5"/>
        <v>7</v>
      </c>
      <c r="V11" s="52"/>
      <c r="W11" s="161">
        <f>T04CUM3</f>
        <v>1066</v>
      </c>
      <c r="X11" s="160">
        <f t="shared" si="6"/>
        <v>5</v>
      </c>
      <c r="Y11" s="162">
        <f>T04TOT3</f>
        <v>1253</v>
      </c>
      <c r="Z11" s="160">
        <f t="shared" si="7"/>
        <v>5</v>
      </c>
      <c r="AA11" s="52"/>
      <c r="AB11" s="161">
        <f>T04CUM5</f>
        <v>885</v>
      </c>
      <c r="AC11" s="160">
        <f t="shared" si="8"/>
        <v>4</v>
      </c>
      <c r="AD11" s="162">
        <f>T04TOT5</f>
        <v>1044</v>
      </c>
      <c r="AE11" s="160">
        <f t="shared" si="9"/>
        <v>4</v>
      </c>
      <c r="AF11" s="52"/>
      <c r="AG11" s="172">
        <f t="shared" si="10"/>
        <v>4307</v>
      </c>
      <c r="AH11" s="164">
        <f t="shared" si="11"/>
        <v>0.7272880783519081</v>
      </c>
      <c r="AI11" s="160">
        <f t="shared" si="12"/>
        <v>4</v>
      </c>
      <c r="AJ11" s="163"/>
      <c r="AK11" s="159">
        <f t="shared" si="13"/>
        <v>4950</v>
      </c>
      <c r="AL11" s="164">
        <f t="shared" si="14"/>
        <v>0.836</v>
      </c>
      <c r="AM11" s="160">
        <f t="shared" si="15"/>
        <v>4</v>
      </c>
    </row>
    <row r="12" spans="1:39" ht="12.75">
      <c r="A12" s="171">
        <v>3</v>
      </c>
      <c r="B12" s="167" t="str">
        <f>Inscriptions!B8</f>
        <v>GAINE Chantal</v>
      </c>
      <c r="C12" s="168" t="str">
        <f>Inscriptions!C8</f>
        <v>5C</v>
      </c>
      <c r="D12" s="167" t="str">
        <f>Inscriptions!E8</f>
        <v>ROGER Edith</v>
      </c>
      <c r="E12" s="168">
        <f>Inscriptions!F8</f>
        <v>7</v>
      </c>
      <c r="F12" s="169">
        <f>Inscriptions!I8</f>
        <v>7</v>
      </c>
      <c r="G12" s="165"/>
      <c r="H12" s="161">
        <f>T03CUM1</f>
        <v>869</v>
      </c>
      <c r="I12" s="160">
        <f t="shared" si="0"/>
        <v>8</v>
      </c>
      <c r="J12" s="162">
        <f>T03TOT1</f>
        <v>1050</v>
      </c>
      <c r="K12" s="160">
        <f t="shared" si="1"/>
        <v>8</v>
      </c>
      <c r="L12" s="52"/>
      <c r="M12" s="161">
        <f>T03CUM4</f>
        <v>426</v>
      </c>
      <c r="N12" s="160">
        <f t="shared" si="2"/>
        <v>6</v>
      </c>
      <c r="O12" s="162">
        <f>T03TOT4</f>
        <v>426</v>
      </c>
      <c r="P12" s="160">
        <f t="shared" si="3"/>
        <v>6</v>
      </c>
      <c r="Q12" s="52"/>
      <c r="R12" s="161">
        <f>T03CUM2</f>
        <v>729</v>
      </c>
      <c r="S12" s="160">
        <f t="shared" si="4"/>
        <v>6</v>
      </c>
      <c r="T12" s="162">
        <f>T03TOT2</f>
        <v>880</v>
      </c>
      <c r="U12" s="160">
        <f t="shared" si="5"/>
        <v>6</v>
      </c>
      <c r="V12" s="52"/>
      <c r="W12" s="161">
        <f>T03CUM3</f>
        <v>920</v>
      </c>
      <c r="X12" s="160">
        <f t="shared" si="6"/>
        <v>6</v>
      </c>
      <c r="Y12" s="162">
        <f>T03TOT3</f>
        <v>1183</v>
      </c>
      <c r="Z12" s="160">
        <f t="shared" si="7"/>
        <v>6</v>
      </c>
      <c r="AA12" s="52"/>
      <c r="AB12" s="161">
        <f>T03CUM5</f>
        <v>720</v>
      </c>
      <c r="AC12" s="160">
        <f t="shared" si="8"/>
        <v>5</v>
      </c>
      <c r="AD12" s="162">
        <f>T03TOT5</f>
        <v>898</v>
      </c>
      <c r="AE12" s="160">
        <f t="shared" si="9"/>
        <v>5</v>
      </c>
      <c r="AF12" s="52"/>
      <c r="AG12" s="172">
        <f t="shared" si="10"/>
        <v>3664</v>
      </c>
      <c r="AH12" s="164">
        <f t="shared" si="11"/>
        <v>0.61870989530564</v>
      </c>
      <c r="AI12" s="160">
        <f t="shared" si="12"/>
        <v>5</v>
      </c>
      <c r="AJ12" s="163"/>
      <c r="AK12" s="159">
        <f t="shared" si="13"/>
        <v>4437</v>
      </c>
      <c r="AL12" s="164">
        <f t="shared" si="14"/>
        <v>0.749</v>
      </c>
      <c r="AM12" s="160">
        <f t="shared" si="15"/>
        <v>6</v>
      </c>
    </row>
    <row r="13" spans="1:39" ht="15" customHeight="1">
      <c r="A13" s="171">
        <v>5</v>
      </c>
      <c r="B13" s="167" t="str">
        <f>Inscriptions!B10</f>
        <v>MAUREL Jacques</v>
      </c>
      <c r="C13" s="168" t="str">
        <f>Inscriptions!C10</f>
        <v>6A</v>
      </c>
      <c r="D13" s="167" t="str">
        <f>Inscriptions!E10</f>
        <v>MAUREL Véronique</v>
      </c>
      <c r="E13" s="168" t="str">
        <f>Inscriptions!F10</f>
        <v>5C</v>
      </c>
      <c r="F13" s="169">
        <f>Inscriptions!I10</f>
        <v>4</v>
      </c>
      <c r="G13" s="165"/>
      <c r="H13" s="161">
        <f>T05CUM1</f>
        <v>1082</v>
      </c>
      <c r="I13" s="160">
        <f t="shared" si="0"/>
        <v>3</v>
      </c>
      <c r="J13" s="162">
        <f>T05TOT1</f>
        <v>1244</v>
      </c>
      <c r="K13" s="160">
        <f t="shared" si="1"/>
        <v>2</v>
      </c>
      <c r="L13" s="52"/>
      <c r="M13" s="161">
        <f>T05CUM4</f>
        <v>533</v>
      </c>
      <c r="N13" s="160">
        <f t="shared" si="2"/>
        <v>5</v>
      </c>
      <c r="O13" s="162">
        <f>T05TOT4</f>
        <v>533</v>
      </c>
      <c r="P13" s="160">
        <f t="shared" si="3"/>
        <v>5</v>
      </c>
      <c r="Q13" s="52"/>
      <c r="R13" s="161">
        <f>T05CUM2</f>
        <v>884</v>
      </c>
      <c r="S13" s="160">
        <f t="shared" si="4"/>
        <v>3</v>
      </c>
      <c r="T13" s="162">
        <f>T05TOT2</f>
        <v>1019</v>
      </c>
      <c r="U13" s="160">
        <f t="shared" si="5"/>
        <v>2</v>
      </c>
      <c r="V13" s="52"/>
      <c r="W13" s="161">
        <f>T05CUM3</f>
        <v>1122</v>
      </c>
      <c r="X13" s="160">
        <f t="shared" si="6"/>
        <v>4</v>
      </c>
      <c r="Y13" s="162">
        <f>T05TOT3</f>
        <v>1418</v>
      </c>
      <c r="Z13" s="160">
        <f t="shared" si="7"/>
        <v>2</v>
      </c>
      <c r="AA13" s="52"/>
      <c r="AB13" s="161">
        <f>T05CUM5</f>
        <v>0</v>
      </c>
      <c r="AC13" s="160">
        <f t="shared" si="8"/>
        <v>6</v>
      </c>
      <c r="AD13" s="162">
        <f>T05TOT5</f>
        <v>239</v>
      </c>
      <c r="AE13" s="160">
        <f t="shared" si="9"/>
        <v>7</v>
      </c>
      <c r="AF13" s="52"/>
      <c r="AG13" s="172">
        <f t="shared" si="10"/>
        <v>3621</v>
      </c>
      <c r="AH13" s="164">
        <f t="shared" si="11"/>
        <v>0.6114488348530902</v>
      </c>
      <c r="AI13" s="160">
        <f t="shared" si="12"/>
        <v>6</v>
      </c>
      <c r="AJ13" s="163"/>
      <c r="AK13" s="159">
        <f t="shared" si="13"/>
        <v>4453</v>
      </c>
      <c r="AL13" s="164">
        <f t="shared" si="14"/>
        <v>0.752</v>
      </c>
      <c r="AM13" s="160">
        <f t="shared" si="15"/>
        <v>5</v>
      </c>
    </row>
    <row r="14" spans="1:39" ht="15" customHeight="1">
      <c r="A14" s="171">
        <v>8</v>
      </c>
      <c r="B14" s="167" t="str">
        <f>Inscriptions!B13</f>
        <v>MAURY Viviane</v>
      </c>
      <c r="C14" s="168" t="str">
        <f>Inscriptions!C13</f>
        <v>6A</v>
      </c>
      <c r="D14" s="167" t="str">
        <f>Inscriptions!E13</f>
        <v>MEDEIROS Nathalie</v>
      </c>
      <c r="E14" s="168" t="str">
        <f>Inscriptions!F13</f>
        <v>5D</v>
      </c>
      <c r="F14" s="169">
        <f>Inscriptions!I13</f>
        <v>6</v>
      </c>
      <c r="G14" s="165"/>
      <c r="H14" s="161">
        <f>T08CUM1</f>
        <v>1036</v>
      </c>
      <c r="I14" s="160">
        <f t="shared" si="0"/>
        <v>5</v>
      </c>
      <c r="J14" s="162">
        <f>T08TOT1</f>
        <v>1203</v>
      </c>
      <c r="K14" s="160">
        <f t="shared" si="1"/>
        <v>4</v>
      </c>
      <c r="L14" s="52"/>
      <c r="M14" s="161">
        <f>T08CUM4</f>
        <v>0</v>
      </c>
      <c r="N14" s="160">
        <f t="shared" si="2"/>
        <v>7</v>
      </c>
      <c r="O14" s="162">
        <f>T08TOT4</f>
        <v>0</v>
      </c>
      <c r="P14" s="160">
        <f t="shared" si="3"/>
        <v>7</v>
      </c>
      <c r="Q14" s="52"/>
      <c r="R14" s="161">
        <f>T08CUM2</f>
        <v>806</v>
      </c>
      <c r="S14" s="160">
        <f t="shared" si="4"/>
        <v>5</v>
      </c>
      <c r="T14" s="162">
        <f>T08TOT2</f>
        <v>945</v>
      </c>
      <c r="U14" s="160">
        <f t="shared" si="5"/>
        <v>5</v>
      </c>
      <c r="V14" s="52"/>
      <c r="W14" s="161">
        <f>T08CUM3</f>
        <v>0</v>
      </c>
      <c r="X14" s="160">
        <f t="shared" si="6"/>
        <v>7</v>
      </c>
      <c r="Y14" s="162">
        <f>T08TOT3</f>
        <v>192</v>
      </c>
      <c r="Z14" s="160">
        <f t="shared" si="7"/>
        <v>13</v>
      </c>
      <c r="AA14" s="52"/>
      <c r="AB14" s="161">
        <f>T08CUM5</f>
        <v>0</v>
      </c>
      <c r="AC14" s="160">
        <f t="shared" si="8"/>
        <v>6</v>
      </c>
      <c r="AD14" s="162">
        <f>T08TOT5</f>
        <v>253</v>
      </c>
      <c r="AE14" s="160">
        <f t="shared" si="9"/>
        <v>6</v>
      </c>
      <c r="AF14" s="52"/>
      <c r="AG14" s="172">
        <f t="shared" si="10"/>
        <v>1842</v>
      </c>
      <c r="AH14" s="164">
        <f t="shared" si="11"/>
        <v>0.3110435663627153</v>
      </c>
      <c r="AI14" s="160">
        <f t="shared" si="12"/>
        <v>7</v>
      </c>
      <c r="AJ14" s="163"/>
      <c r="AK14" s="159">
        <f t="shared" si="13"/>
        <v>2593</v>
      </c>
      <c r="AL14" s="164">
        <f t="shared" si="14"/>
        <v>0.438</v>
      </c>
      <c r="AM14" s="160">
        <f t="shared" si="15"/>
        <v>7</v>
      </c>
    </row>
    <row r="15" spans="1:39" ht="12.75">
      <c r="A15" s="171">
        <v>6</v>
      </c>
      <c r="B15" s="167" t="str">
        <f>Inscriptions!B11</f>
        <v>DESPLAN Anne-Marie</v>
      </c>
      <c r="C15" s="168" t="str">
        <f>Inscriptions!C11</f>
        <v>6B</v>
      </c>
      <c r="D15" s="167" t="str">
        <f>Inscriptions!E11</f>
        <v>CLAUSON Annie</v>
      </c>
      <c r="E15" s="168">
        <f>Inscriptions!F11</f>
        <v>7</v>
      </c>
      <c r="F15" s="169">
        <f>Inscriptions!I11</f>
        <v>8</v>
      </c>
      <c r="G15" s="165"/>
      <c r="H15" s="161">
        <f>T06CUM1</f>
        <v>937</v>
      </c>
      <c r="I15" s="160">
        <f t="shared" si="0"/>
        <v>7</v>
      </c>
      <c r="J15" s="162">
        <f>T06TOT1</f>
        <v>1134</v>
      </c>
      <c r="K15" s="160">
        <f t="shared" si="1"/>
        <v>6</v>
      </c>
      <c r="L15" s="52"/>
      <c r="M15" s="161">
        <f>T06CUM4</f>
        <v>0</v>
      </c>
      <c r="N15" s="160">
        <f t="shared" si="2"/>
        <v>7</v>
      </c>
      <c r="O15" s="162">
        <f>T06TOT4</f>
        <v>0</v>
      </c>
      <c r="P15" s="160">
        <f t="shared" si="3"/>
        <v>7</v>
      </c>
      <c r="Q15" s="52"/>
      <c r="R15" s="161">
        <f>T06CUM2</f>
        <v>0</v>
      </c>
      <c r="S15" s="160">
        <f t="shared" si="4"/>
        <v>8</v>
      </c>
      <c r="T15" s="162">
        <f>T06TOT2</f>
        <v>164</v>
      </c>
      <c r="U15" s="160">
        <f t="shared" si="5"/>
        <v>13</v>
      </c>
      <c r="V15" s="52"/>
      <c r="W15" s="161">
        <f>T06CUM3</f>
        <v>0</v>
      </c>
      <c r="X15" s="160">
        <f t="shared" si="6"/>
        <v>7</v>
      </c>
      <c r="Y15" s="162">
        <f>T06TOT3</f>
        <v>227</v>
      </c>
      <c r="Z15" s="160">
        <f t="shared" si="7"/>
        <v>12</v>
      </c>
      <c r="AA15" s="52"/>
      <c r="AB15" s="161">
        <f>T06CUM5</f>
        <v>0</v>
      </c>
      <c r="AC15" s="160">
        <f t="shared" si="8"/>
        <v>6</v>
      </c>
      <c r="AD15" s="162">
        <f>T06TOT5</f>
        <v>194</v>
      </c>
      <c r="AE15" s="160">
        <f t="shared" si="9"/>
        <v>13</v>
      </c>
      <c r="AF15" s="52"/>
      <c r="AG15" s="172">
        <f t="shared" si="10"/>
        <v>937</v>
      </c>
      <c r="AH15" s="164">
        <f t="shared" si="11"/>
        <v>0.15822357311719012</v>
      </c>
      <c r="AI15" s="160">
        <f t="shared" si="12"/>
        <v>8</v>
      </c>
      <c r="AJ15" s="163"/>
      <c r="AK15" s="159">
        <f t="shared" si="13"/>
        <v>1719</v>
      </c>
      <c r="AL15" s="164">
        <f t="shared" si="14"/>
        <v>0.29</v>
      </c>
      <c r="AM15" s="160">
        <f t="shared" si="15"/>
        <v>8</v>
      </c>
    </row>
    <row r="16" spans="1:39" ht="15" customHeight="1">
      <c r="A16" s="171">
        <v>9</v>
      </c>
      <c r="B16" s="167" t="str">
        <f>Inscriptions!B14</f>
        <v>FANTOME Joueur</v>
      </c>
      <c r="C16" s="168">
        <f>Inscriptions!C14</f>
        <v>7</v>
      </c>
      <c r="D16" s="167" t="str">
        <f>Inscriptions!E14</f>
        <v>FANTOME Joueur</v>
      </c>
      <c r="E16" s="168">
        <f>Inscriptions!F14</f>
        <v>7</v>
      </c>
      <c r="F16" s="169">
        <f>Inscriptions!I14</f>
        <v>9</v>
      </c>
      <c r="G16" s="165"/>
      <c r="H16" s="161">
        <f>T09CUM1</f>
        <v>0</v>
      </c>
      <c r="I16" s="160">
        <f t="shared" si="0"/>
        <v>9</v>
      </c>
      <c r="J16" s="162">
        <f>T09TOT1</f>
        <v>210</v>
      </c>
      <c r="K16" s="160">
        <f t="shared" si="1"/>
        <v>9</v>
      </c>
      <c r="L16" s="52"/>
      <c r="M16" s="161">
        <f>T09CUM4</f>
        <v>0</v>
      </c>
      <c r="N16" s="160">
        <f t="shared" si="2"/>
        <v>7</v>
      </c>
      <c r="O16" s="162">
        <f>T09TOT4</f>
        <v>0</v>
      </c>
      <c r="P16" s="160">
        <f t="shared" si="3"/>
        <v>7</v>
      </c>
      <c r="Q16" s="52"/>
      <c r="R16" s="161">
        <f>T09CUM2</f>
        <v>0</v>
      </c>
      <c r="S16" s="160">
        <f t="shared" si="4"/>
        <v>8</v>
      </c>
      <c r="T16" s="162">
        <f>T09TOT2</f>
        <v>174</v>
      </c>
      <c r="U16" s="160">
        <f t="shared" si="5"/>
        <v>8</v>
      </c>
      <c r="V16" s="52"/>
      <c r="W16" s="161">
        <f>T09CUM3</f>
        <v>0</v>
      </c>
      <c r="X16" s="160">
        <f t="shared" si="6"/>
        <v>7</v>
      </c>
      <c r="Y16" s="162">
        <f>T09TOT3</f>
        <v>241</v>
      </c>
      <c r="Z16" s="160">
        <f t="shared" si="7"/>
        <v>7</v>
      </c>
      <c r="AA16" s="52"/>
      <c r="AB16" s="161">
        <f>T09CUM5</f>
        <v>0</v>
      </c>
      <c r="AC16" s="160">
        <f t="shared" si="8"/>
        <v>6</v>
      </c>
      <c r="AD16" s="162">
        <f>T09TOT5</f>
        <v>206</v>
      </c>
      <c r="AE16" s="160">
        <f t="shared" si="9"/>
        <v>8</v>
      </c>
      <c r="AF16" s="52"/>
      <c r="AG16" s="172">
        <f t="shared" si="10"/>
        <v>0</v>
      </c>
      <c r="AH16" s="164">
        <f t="shared" si="11"/>
        <v>0</v>
      </c>
      <c r="AI16" s="160">
        <f t="shared" si="12"/>
        <v>9</v>
      </c>
      <c r="AJ16" s="163"/>
      <c r="AK16" s="159">
        <f t="shared" si="13"/>
        <v>831</v>
      </c>
      <c r="AL16" s="164">
        <f t="shared" si="14"/>
        <v>0.14</v>
      </c>
      <c r="AM16" s="160">
        <f t="shared" si="15"/>
        <v>9</v>
      </c>
    </row>
    <row r="17" spans="1:39" ht="12.75">
      <c r="A17" s="171">
        <v>12</v>
      </c>
      <c r="B17" s="167" t="str">
        <f>Inscriptions!B17</f>
        <v>FANTOME Joueur</v>
      </c>
      <c r="C17" s="168">
        <f>Inscriptions!C17</f>
        <v>7</v>
      </c>
      <c r="D17" s="167" t="str">
        <f>Inscriptions!E17</f>
        <v>FANTOME Joueur</v>
      </c>
      <c r="E17" s="168">
        <f>Inscriptions!F17</f>
        <v>7</v>
      </c>
      <c r="F17" s="169">
        <f>Inscriptions!I17</f>
        <v>9</v>
      </c>
      <c r="G17" s="165"/>
      <c r="H17" s="161">
        <f>T12CUM1</f>
        <v>0</v>
      </c>
      <c r="I17" s="160">
        <f t="shared" si="0"/>
        <v>9</v>
      </c>
      <c r="J17" s="162">
        <f>T12TOT1</f>
        <v>210</v>
      </c>
      <c r="K17" s="160">
        <f t="shared" si="1"/>
        <v>9</v>
      </c>
      <c r="L17" s="52"/>
      <c r="M17" s="161">
        <f>T12CUM4</f>
        <v>0</v>
      </c>
      <c r="N17" s="160">
        <f t="shared" si="2"/>
        <v>7</v>
      </c>
      <c r="O17" s="162">
        <f>T12TOT4</f>
        <v>0</v>
      </c>
      <c r="P17" s="160">
        <f t="shared" si="3"/>
        <v>7</v>
      </c>
      <c r="Q17" s="52"/>
      <c r="R17" s="161">
        <f>T12CUM2</f>
        <v>0</v>
      </c>
      <c r="S17" s="160">
        <f t="shared" si="4"/>
        <v>8</v>
      </c>
      <c r="T17" s="162">
        <f>T12TOT2</f>
        <v>174</v>
      </c>
      <c r="U17" s="160">
        <f t="shared" si="5"/>
        <v>8</v>
      </c>
      <c r="V17" s="52"/>
      <c r="W17" s="161">
        <f>T12CUM3</f>
        <v>0</v>
      </c>
      <c r="X17" s="160">
        <f t="shared" si="6"/>
        <v>7</v>
      </c>
      <c r="Y17" s="162">
        <f>T12TOT3</f>
        <v>241</v>
      </c>
      <c r="Z17" s="160">
        <f t="shared" si="7"/>
        <v>7</v>
      </c>
      <c r="AA17" s="52"/>
      <c r="AB17" s="161">
        <f>T12CUM5</f>
        <v>0</v>
      </c>
      <c r="AC17" s="160">
        <f t="shared" si="8"/>
        <v>6</v>
      </c>
      <c r="AD17" s="162">
        <f>T12TOT5</f>
        <v>206</v>
      </c>
      <c r="AE17" s="160">
        <f t="shared" si="9"/>
        <v>8</v>
      </c>
      <c r="AF17" s="52"/>
      <c r="AG17" s="172">
        <f t="shared" si="10"/>
        <v>0</v>
      </c>
      <c r="AH17" s="164">
        <f t="shared" si="11"/>
        <v>0</v>
      </c>
      <c r="AI17" s="160">
        <f t="shared" si="12"/>
        <v>9</v>
      </c>
      <c r="AJ17" s="163"/>
      <c r="AK17" s="159">
        <f t="shared" si="13"/>
        <v>831</v>
      </c>
      <c r="AL17" s="164">
        <f t="shared" si="14"/>
        <v>0.14</v>
      </c>
      <c r="AM17" s="160">
        <f t="shared" si="15"/>
        <v>9</v>
      </c>
    </row>
    <row r="18" spans="1:39" ht="15" customHeight="1">
      <c r="A18" s="171">
        <v>11</v>
      </c>
      <c r="B18" s="167" t="str">
        <f>Inscriptions!B16</f>
        <v>FANTOME Joueur</v>
      </c>
      <c r="C18" s="168">
        <f>Inscriptions!C16</f>
        <v>7</v>
      </c>
      <c r="D18" s="167" t="str">
        <f>Inscriptions!E16</f>
        <v>FANTOME Joueur</v>
      </c>
      <c r="E18" s="168">
        <f>Inscriptions!F16</f>
        <v>7</v>
      </c>
      <c r="F18" s="169">
        <f>Inscriptions!I16</f>
        <v>9</v>
      </c>
      <c r="G18" s="165"/>
      <c r="H18" s="161">
        <f>T11CUM1</f>
        <v>0</v>
      </c>
      <c r="I18" s="160">
        <f t="shared" si="0"/>
        <v>9</v>
      </c>
      <c r="J18" s="162">
        <f>T11TOT1</f>
        <v>210</v>
      </c>
      <c r="K18" s="160">
        <f t="shared" si="1"/>
        <v>9</v>
      </c>
      <c r="L18" s="52"/>
      <c r="M18" s="161">
        <f>T11CUM4</f>
        <v>0</v>
      </c>
      <c r="N18" s="160">
        <f t="shared" si="2"/>
        <v>7</v>
      </c>
      <c r="O18" s="162">
        <f>T11TOT4</f>
        <v>0</v>
      </c>
      <c r="P18" s="160">
        <f t="shared" si="3"/>
        <v>7</v>
      </c>
      <c r="Q18" s="52"/>
      <c r="R18" s="161">
        <f>T11CUM2</f>
        <v>0</v>
      </c>
      <c r="S18" s="160">
        <f t="shared" si="4"/>
        <v>8</v>
      </c>
      <c r="T18" s="162">
        <f>T11TOT2</f>
        <v>174</v>
      </c>
      <c r="U18" s="160">
        <f t="shared" si="5"/>
        <v>8</v>
      </c>
      <c r="V18" s="52"/>
      <c r="W18" s="161">
        <f>T11CUM3</f>
        <v>0</v>
      </c>
      <c r="X18" s="160">
        <f t="shared" si="6"/>
        <v>7</v>
      </c>
      <c r="Y18" s="162">
        <f>T11TOT3</f>
        <v>241</v>
      </c>
      <c r="Z18" s="160">
        <f t="shared" si="7"/>
        <v>7</v>
      </c>
      <c r="AA18" s="52"/>
      <c r="AB18" s="161">
        <f>T11CUM5</f>
        <v>0</v>
      </c>
      <c r="AC18" s="160">
        <f t="shared" si="8"/>
        <v>6</v>
      </c>
      <c r="AD18" s="162">
        <f>T11TOT5</f>
        <v>206</v>
      </c>
      <c r="AE18" s="160">
        <f t="shared" si="9"/>
        <v>8</v>
      </c>
      <c r="AF18" s="52"/>
      <c r="AG18" s="172">
        <f t="shared" si="10"/>
        <v>0</v>
      </c>
      <c r="AH18" s="164">
        <f t="shared" si="11"/>
        <v>0</v>
      </c>
      <c r="AI18" s="160">
        <f t="shared" si="12"/>
        <v>9</v>
      </c>
      <c r="AJ18" s="163"/>
      <c r="AK18" s="159">
        <f t="shared" si="13"/>
        <v>831</v>
      </c>
      <c r="AL18" s="164">
        <f t="shared" si="14"/>
        <v>0.14</v>
      </c>
      <c r="AM18" s="160">
        <f t="shared" si="15"/>
        <v>9</v>
      </c>
    </row>
    <row r="19" spans="1:39" ht="15" customHeight="1">
      <c r="A19" s="171">
        <v>10</v>
      </c>
      <c r="B19" s="167" t="str">
        <f>Inscriptions!B15</f>
        <v>FANTOME Joueur</v>
      </c>
      <c r="C19" s="168">
        <f>Inscriptions!C15</f>
        <v>7</v>
      </c>
      <c r="D19" s="167" t="str">
        <f>Inscriptions!E15</f>
        <v>FANTOME Joueur</v>
      </c>
      <c r="E19" s="168">
        <f>Inscriptions!F15</f>
        <v>7</v>
      </c>
      <c r="F19" s="169">
        <f>Inscriptions!I15</f>
        <v>9</v>
      </c>
      <c r="G19" s="165"/>
      <c r="H19" s="161">
        <f>T10CUM1</f>
        <v>0</v>
      </c>
      <c r="I19" s="160">
        <f t="shared" si="0"/>
        <v>9</v>
      </c>
      <c r="J19" s="162">
        <f>T10TOT1</f>
        <v>210</v>
      </c>
      <c r="K19" s="160">
        <f t="shared" si="1"/>
        <v>9</v>
      </c>
      <c r="L19" s="52"/>
      <c r="M19" s="161">
        <f>T10CUM4</f>
        <v>0</v>
      </c>
      <c r="N19" s="160">
        <f t="shared" si="2"/>
        <v>7</v>
      </c>
      <c r="O19" s="162">
        <f>T10TOT4</f>
        <v>0</v>
      </c>
      <c r="P19" s="160">
        <f t="shared" si="3"/>
        <v>7</v>
      </c>
      <c r="Q19" s="52"/>
      <c r="R19" s="161">
        <f>T10CUM2</f>
        <v>0</v>
      </c>
      <c r="S19" s="160">
        <f t="shared" si="4"/>
        <v>8</v>
      </c>
      <c r="T19" s="162">
        <f>T10TOT2</f>
        <v>174</v>
      </c>
      <c r="U19" s="160">
        <f t="shared" si="5"/>
        <v>8</v>
      </c>
      <c r="V19" s="52"/>
      <c r="W19" s="161">
        <f>T10CUM3</f>
        <v>0</v>
      </c>
      <c r="X19" s="160">
        <f t="shared" si="6"/>
        <v>7</v>
      </c>
      <c r="Y19" s="162">
        <f>T10TOT3</f>
        <v>241</v>
      </c>
      <c r="Z19" s="160">
        <f t="shared" si="7"/>
        <v>7</v>
      </c>
      <c r="AA19" s="52"/>
      <c r="AB19" s="161">
        <f>T10CUM5</f>
        <v>0</v>
      </c>
      <c r="AC19" s="160">
        <f t="shared" si="8"/>
        <v>6</v>
      </c>
      <c r="AD19" s="162">
        <f>T10TOT5</f>
        <v>206</v>
      </c>
      <c r="AE19" s="160">
        <f t="shared" si="9"/>
        <v>8</v>
      </c>
      <c r="AF19" s="52"/>
      <c r="AG19" s="172">
        <f t="shared" si="10"/>
        <v>0</v>
      </c>
      <c r="AH19" s="164">
        <f t="shared" si="11"/>
        <v>0</v>
      </c>
      <c r="AI19" s="160">
        <f t="shared" si="12"/>
        <v>9</v>
      </c>
      <c r="AJ19" s="163"/>
      <c r="AK19" s="159">
        <f t="shared" si="13"/>
        <v>831</v>
      </c>
      <c r="AL19" s="164">
        <f t="shared" si="14"/>
        <v>0.14</v>
      </c>
      <c r="AM19" s="160">
        <f t="shared" si="15"/>
        <v>9</v>
      </c>
    </row>
    <row r="20" spans="1:39" ht="15" customHeight="1">
      <c r="A20" s="171">
        <v>13</v>
      </c>
      <c r="B20" s="167" t="str">
        <f>Inscriptions!B18</f>
        <v>FANTOME Joueur</v>
      </c>
      <c r="C20" s="168">
        <f>Inscriptions!C18</f>
        <v>7</v>
      </c>
      <c r="D20" s="167" t="str">
        <f>Inscriptions!E18</f>
        <v>FANTOME Joueur</v>
      </c>
      <c r="E20" s="168">
        <f>Inscriptions!F18</f>
        <v>7</v>
      </c>
      <c r="F20" s="169">
        <f>Inscriptions!I18</f>
        <v>9</v>
      </c>
      <c r="G20" s="165"/>
      <c r="H20" s="161">
        <f>T13CUM1</f>
        <v>0</v>
      </c>
      <c r="I20" s="160">
        <f t="shared" si="0"/>
        <v>9</v>
      </c>
      <c r="J20" s="162">
        <f>T13TOT1</f>
        <v>210</v>
      </c>
      <c r="K20" s="160">
        <f t="shared" si="1"/>
        <v>9</v>
      </c>
      <c r="L20" s="52"/>
      <c r="M20" s="161">
        <f>T13CUM4</f>
        <v>0</v>
      </c>
      <c r="N20" s="160">
        <f t="shared" si="2"/>
        <v>7</v>
      </c>
      <c r="O20" s="162">
        <f>T13TOT4</f>
        <v>0</v>
      </c>
      <c r="P20" s="160">
        <f t="shared" si="3"/>
        <v>7</v>
      </c>
      <c r="Q20" s="52"/>
      <c r="R20" s="161">
        <f>T13CUM2</f>
        <v>0</v>
      </c>
      <c r="S20" s="160">
        <f t="shared" si="4"/>
        <v>8</v>
      </c>
      <c r="T20" s="162">
        <f>T13TOT2</f>
        <v>174</v>
      </c>
      <c r="U20" s="160">
        <f t="shared" si="5"/>
        <v>8</v>
      </c>
      <c r="V20" s="52"/>
      <c r="W20" s="161">
        <f>T13CUM3</f>
        <v>0</v>
      </c>
      <c r="X20" s="160">
        <f t="shared" si="6"/>
        <v>7</v>
      </c>
      <c r="Y20" s="162">
        <f>T13TOT3</f>
        <v>241</v>
      </c>
      <c r="Z20" s="160">
        <f t="shared" si="7"/>
        <v>7</v>
      </c>
      <c r="AA20" s="52"/>
      <c r="AB20" s="161">
        <f>T13CUM5</f>
        <v>0</v>
      </c>
      <c r="AC20" s="160">
        <f t="shared" si="8"/>
        <v>6</v>
      </c>
      <c r="AD20" s="162">
        <f>T13TOT5</f>
        <v>206</v>
      </c>
      <c r="AE20" s="160">
        <f t="shared" si="9"/>
        <v>8</v>
      </c>
      <c r="AF20" s="52"/>
      <c r="AG20" s="172">
        <f t="shared" si="10"/>
        <v>0</v>
      </c>
      <c r="AH20" s="164">
        <f t="shared" si="11"/>
        <v>0</v>
      </c>
      <c r="AI20" s="160">
        <f t="shared" si="12"/>
        <v>9</v>
      </c>
      <c r="AJ20" s="163"/>
      <c r="AK20" s="159">
        <f t="shared" si="13"/>
        <v>831</v>
      </c>
      <c r="AL20" s="164">
        <f t="shared" si="14"/>
        <v>0.14</v>
      </c>
      <c r="AM20" s="160">
        <f t="shared" si="15"/>
        <v>9</v>
      </c>
    </row>
    <row r="24" ht="12.75">
      <c r="BE24" s="2" t="s">
        <v>32</v>
      </c>
    </row>
  </sheetData>
  <sheetProtection formatCells="0" formatColumns="0" formatRows="0" sort="0"/>
  <autoFilter ref="A7:AM20">
    <sortState ref="A8:AM24">
      <sortCondition sortBy="value" ref="AI8:AI24"/>
    </sortState>
  </autoFilter>
  <mergeCells count="20">
    <mergeCell ref="M5:P5"/>
    <mergeCell ref="AB5:AE5"/>
    <mergeCell ref="H4:K4"/>
    <mergeCell ref="H3:K3"/>
    <mergeCell ref="R3:U3"/>
    <mergeCell ref="W3:Z3"/>
    <mergeCell ref="M3:P3"/>
    <mergeCell ref="AB3:AE3"/>
    <mergeCell ref="R4:U4"/>
    <mergeCell ref="W4:Z4"/>
    <mergeCell ref="AG5:AM5"/>
    <mergeCell ref="A2:D2"/>
    <mergeCell ref="M4:P4"/>
    <mergeCell ref="AB4:AE4"/>
    <mergeCell ref="AG3:AM3"/>
    <mergeCell ref="AG4:AI4"/>
    <mergeCell ref="AK4:AM4"/>
    <mergeCell ref="H5:K5"/>
    <mergeCell ref="R5:U5"/>
    <mergeCell ref="W5:Z5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BEAUFILS</dc:creator>
  <cp:keywords/>
  <dc:description/>
  <cp:lastModifiedBy>Hervé</cp:lastModifiedBy>
  <cp:lastPrinted>2020-10-10T16:11:37Z</cp:lastPrinted>
  <dcterms:created xsi:type="dcterms:W3CDTF">2000-09-22T10:52:16Z</dcterms:created>
  <dcterms:modified xsi:type="dcterms:W3CDTF">2020-10-10T16:11:41Z</dcterms:modified>
  <cp:category/>
  <cp:version/>
  <cp:contentType/>
  <cp:contentStatus/>
</cp:coreProperties>
</file>