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0" windowWidth="15480" windowHeight="11640" tabRatio="601" activeTab="7"/>
  </bookViews>
  <sheets>
    <sheet name="Inscriptions" sheetId="1" r:id="rId1"/>
    <sheet name="Handicaps" sheetId="2" r:id="rId2"/>
    <sheet name="7sur8" sheetId="3" r:id="rId3"/>
    <sheet name="Tactique" sheetId="4" r:id="rId4"/>
    <sheet name="JokerSansConj" sheetId="5" r:id="rId5"/>
    <sheet name="Thématique" sheetId="6" r:id="rId6"/>
    <sheet name="7et8" sheetId="7" r:id="rId7"/>
    <sheet name="Général" sheetId="8" r:id="rId8"/>
  </sheets>
  <definedNames>
    <definedName name="_xlnm._FilterDatabase" localSheetId="7" hidden="1">'Général'!$A$7:$AM$20</definedName>
    <definedName name="HandiGénéral">'Général'!$AK$8:$AK$20</definedName>
    <definedName name="HandiJ1">'Handicaps'!$D$27:$D$45</definedName>
    <definedName name="HandiJ1P01">'Inscriptions'!$D$6</definedName>
    <definedName name="HandiJ1P02">'Inscriptions'!$D$7</definedName>
    <definedName name="HandiJ1P03">'Inscriptions'!$D$8</definedName>
    <definedName name="HandiJ1P04">'Inscriptions'!$D$9</definedName>
    <definedName name="HandiJ1P05">'Inscriptions'!$D$10</definedName>
    <definedName name="HandiJ1P06">'Inscriptions'!$D$11</definedName>
    <definedName name="HandiJ1P07">'Inscriptions'!$D$12</definedName>
    <definedName name="HandiJ1P08">'Inscriptions'!$D$13</definedName>
    <definedName name="HandiJ1P09">'Inscriptions'!$D$14</definedName>
    <definedName name="HandiJ1P10">'Inscriptions'!$D$15</definedName>
    <definedName name="HandiJ1P11">'Inscriptions'!$D$16</definedName>
    <definedName name="HandiJ1P12">'Inscriptions'!$D$17</definedName>
    <definedName name="HandiJ1P13">'Inscriptions'!$D$18</definedName>
    <definedName name="HandiJ2">'Handicaps'!$E$26:$W$26</definedName>
    <definedName name="HandiJ2P01">'Inscriptions'!$G$6</definedName>
    <definedName name="HandiJ2P02">'Inscriptions'!$G$7</definedName>
    <definedName name="HandiJ2P03">'Inscriptions'!$G$8</definedName>
    <definedName name="HandiJ2P04">'Inscriptions'!$G$9</definedName>
    <definedName name="HandiJ2P05">'Inscriptions'!$G$10</definedName>
    <definedName name="HandiJ2P06">'Inscriptions'!$G$11</definedName>
    <definedName name="HandiJ2P07">'Inscriptions'!$G$12</definedName>
    <definedName name="HandiJ2P08">'Inscriptions'!$G$13</definedName>
    <definedName name="HandiJ2P09">'Inscriptions'!$G$14</definedName>
    <definedName name="HandiJ2P10">'Inscriptions'!$G$15</definedName>
    <definedName name="HandiJ2P11">'Inscriptions'!$G$16</definedName>
    <definedName name="HandiJ2P12">'Inscriptions'!$G$17</definedName>
    <definedName name="HandiJ2P13">'Inscriptions'!$G$18</definedName>
    <definedName name="HandIndiv">'Handicaps'!$Y$27:$Z$45</definedName>
    <definedName name="HandiP01">'Inscriptions'!$H$6</definedName>
    <definedName name="HandiP02">'Inscriptions'!$H$7</definedName>
    <definedName name="HandiP03">'Inscriptions'!$H$8</definedName>
    <definedName name="HandiP04">'Inscriptions'!$H$9</definedName>
    <definedName name="HandiP05">'Inscriptions'!$H$10</definedName>
    <definedName name="HandiP06">'Inscriptions'!$H$11</definedName>
    <definedName name="HandiP07">'Inscriptions'!$H$12</definedName>
    <definedName name="HandiP08">'Inscriptions'!$H$13</definedName>
    <definedName name="HandiP09">'Inscriptions'!$H$14</definedName>
    <definedName name="HandiP1">'Général'!$J$8:$J$20</definedName>
    <definedName name="HandiP10">'Inscriptions'!$H$15</definedName>
    <definedName name="HandiP11">'Inscriptions'!$H$16</definedName>
    <definedName name="HandiP12">'Inscriptions'!$H$17</definedName>
    <definedName name="HandiP13">'Inscriptions'!$H$18</definedName>
    <definedName name="HandiP2">'Général'!$T$8:$T$20</definedName>
    <definedName name="HandiP3">'Général'!$Y$8:$Y$20</definedName>
    <definedName name="HandiP4">'Général'!$O$8:$O$20</definedName>
    <definedName name="HandiP5">'Général'!$AD$8:$AD$20</definedName>
    <definedName name="HandiTableau">'Handicaps'!$E$2+'Handicaps'!$E$27:$W$45</definedName>
    <definedName name="HPaires">'Inscriptions'!$H$6:$H$18</definedName>
    <definedName name="Joueurs">'Handicaps'!$AB$4:$AB$45</definedName>
    <definedName name="JoueursSéries">'Handicaps'!$AB$4:$AC$45</definedName>
    <definedName name="ListeSéries">'Handicaps'!$Y$27:$Y$45</definedName>
    <definedName name="P1CUM">'7sur8'!$E$31</definedName>
    <definedName name="P1ST01">'7sur8'!$F$31</definedName>
    <definedName name="P1ST02">'7sur8'!$J$31</definedName>
    <definedName name="P1ST03">'7sur8'!$N$31</definedName>
    <definedName name="P1ST04">'7sur8'!$R$31</definedName>
    <definedName name="P1ST05">'7sur8'!$V$31</definedName>
    <definedName name="P1ST06">'7sur8'!$Z$31</definedName>
    <definedName name="P1ST07">'7sur8'!$AD$31</definedName>
    <definedName name="P1ST08">'7sur8'!$AH$31</definedName>
    <definedName name="P1ST09">'7sur8'!$AL$31</definedName>
    <definedName name="P1ST10">'7sur8'!$AP$31</definedName>
    <definedName name="P1ST11">'7sur8'!$AT$31</definedName>
    <definedName name="P1ST12">'7sur8'!$AX$31</definedName>
    <definedName name="P1ST13">'7sur8'!$BB$31</definedName>
    <definedName name="P2CUM">'JokerSansConj'!$E$31</definedName>
    <definedName name="P2ST01">'JokerSansConj'!$F$31</definedName>
    <definedName name="P2ST02">'JokerSansConj'!$J$31</definedName>
    <definedName name="P2ST03">'JokerSansConj'!$N$31</definedName>
    <definedName name="P2ST04">'JokerSansConj'!$R$31</definedName>
    <definedName name="P2ST05">'JokerSansConj'!$V$31</definedName>
    <definedName name="P2ST06">'JokerSansConj'!$Z$31</definedName>
    <definedName name="P2ST07">'JokerSansConj'!$AD$31</definedName>
    <definedName name="P2ST08">'JokerSansConj'!$AH$31</definedName>
    <definedName name="P2ST09">'JokerSansConj'!$AL$31</definedName>
    <definedName name="P2ST10">'JokerSansConj'!$AP$31</definedName>
    <definedName name="P2ST11">'JokerSansConj'!$AT$31</definedName>
    <definedName name="P2ST12">'JokerSansConj'!$AX$31</definedName>
    <definedName name="P2ST13">'JokerSansConj'!$BB$31</definedName>
    <definedName name="P3CUM">'Thématique'!$F$31</definedName>
    <definedName name="P3ST01">'Thématique'!$G$31</definedName>
    <definedName name="P3ST02">'Thématique'!$L$31</definedName>
    <definedName name="P3ST03">'Thématique'!$Q$31</definedName>
    <definedName name="P3ST04">'Thématique'!$V$31</definedName>
    <definedName name="P3ST05">'Thématique'!$AA$31</definedName>
    <definedName name="P3ST06">'Thématique'!$AF$31</definedName>
    <definedName name="P3ST07">'Thématique'!$AK$31</definedName>
    <definedName name="P3ST08">'Thématique'!$AP$31</definedName>
    <definedName name="P3ST09">'Thématique'!$AU$31</definedName>
    <definedName name="P3ST10">'Thématique'!$AZ$31</definedName>
    <definedName name="P3ST11">'Thématique'!$BE$31</definedName>
    <definedName name="P3ST12">'Thématique'!$BJ$31</definedName>
    <definedName name="P3ST13">'Thématique'!$BO$31</definedName>
    <definedName name="P4CUM">'Tactique'!$G$30</definedName>
    <definedName name="P4ST01">'Tactique'!$H$30</definedName>
    <definedName name="P4ST02">'Tactique'!$L$30</definedName>
    <definedName name="P4ST03">'Tactique'!$P$30</definedName>
    <definedName name="P4ST04">'Tactique'!$T$30</definedName>
    <definedName name="P4ST05">'Tactique'!$X$30</definedName>
    <definedName name="P4ST06">'Tactique'!$AB$30</definedName>
    <definedName name="P4ST07">'Tactique'!$AF$30</definedName>
    <definedName name="P4ST08">'Tactique'!$AJ$30</definedName>
    <definedName name="P4ST09">'Tactique'!$AN$30</definedName>
    <definedName name="P4ST1">'Tactique'!$H$30</definedName>
    <definedName name="P4ST10">'Tactique'!$AR$30</definedName>
    <definedName name="P4ST11">'Tactique'!$AV$30</definedName>
    <definedName name="P4ST12">'Tactique'!$AZ$30</definedName>
    <definedName name="P4ST13">'Tactique'!$BD$30</definedName>
    <definedName name="P5CUM">'7et8'!$E$31</definedName>
    <definedName name="P5ST01">'7et8'!$F$31</definedName>
    <definedName name="P5ST02">'7et8'!$J$31</definedName>
    <definedName name="P5ST03">'7et8'!$N$31</definedName>
    <definedName name="P5ST04">'7et8'!$R$31</definedName>
    <definedName name="P5ST05">'7et8'!$V$31</definedName>
    <definedName name="P5ST06">'7et8'!$Z$31</definedName>
    <definedName name="P5ST07">'7et8'!$AD$31</definedName>
    <definedName name="P5ST08">'7et8'!$AH$31</definedName>
    <definedName name="P5ST09">'7et8'!$AL$31</definedName>
    <definedName name="P5ST10">'7et8'!$AP$31</definedName>
    <definedName name="P5ST11">'7et8'!$AT$31</definedName>
    <definedName name="P5ST12">'7et8'!$AX$31</definedName>
    <definedName name="P5ST13">'7et8'!$BB$31</definedName>
    <definedName name="ScratchGénéral">'Général'!$AG$8:$AG$20</definedName>
    <definedName name="ScratchP1">'Général'!$H$8:$H$20</definedName>
    <definedName name="ScratchP2">'Général'!$R$8:$R$20</definedName>
    <definedName name="ScratchP3">'Général'!$W$8:$W$20</definedName>
    <definedName name="ScratchP4">'Général'!$M$8:$M$20</definedName>
    <definedName name="ScratchP5">'Général'!$AB$8:$AB$20</definedName>
    <definedName name="T01CUM1">'7sur8'!$I$31</definedName>
    <definedName name="T01CUM2">'JokerSansConj'!$I$31</definedName>
    <definedName name="T01CUM3">'Thématique'!$K$31</definedName>
    <definedName name="T01CUM4">'Tactique'!$K$30</definedName>
    <definedName name="T01CUM5">'7et8'!$I$31</definedName>
    <definedName name="T01TOT1">'7sur8'!$I$33</definedName>
    <definedName name="T01TOT2">'JokerSansConj'!$I$33</definedName>
    <definedName name="T01TOT3">'Thématique'!$K$33</definedName>
    <definedName name="T01TOT4">'Tactique'!$K$32</definedName>
    <definedName name="T01TOT5">'7et8'!$I$33</definedName>
    <definedName name="T02CUM1">'7sur8'!$M$31</definedName>
    <definedName name="T02CUM2">'JokerSansConj'!$M$31</definedName>
    <definedName name="T02CUM3">'Thématique'!$P$31</definedName>
    <definedName name="T02CUM4">'Tactique'!$O$30</definedName>
    <definedName name="T02CUM5">'7et8'!$M$31</definedName>
    <definedName name="T02TOT1">'7sur8'!$M$33</definedName>
    <definedName name="T02TOT2">'JokerSansConj'!$M$33</definedName>
    <definedName name="T02TOT3">'Thématique'!$P$33</definedName>
    <definedName name="T02TOT4">'Tactique'!$O$32</definedName>
    <definedName name="T02TOT5">'7et8'!$M$33</definedName>
    <definedName name="T03CUM1">'7sur8'!$Q$31</definedName>
    <definedName name="T03CUM2">'JokerSansConj'!$Q$31</definedName>
    <definedName name="T03CUM3">'Thématique'!$U$31</definedName>
    <definedName name="T03CUM4">'Tactique'!$S$30</definedName>
    <definedName name="T03CUM5">'7et8'!$Q$31</definedName>
    <definedName name="T03TOT1">'7sur8'!$Q$33</definedName>
    <definedName name="T03TOT2">'JokerSansConj'!$Q$33</definedName>
    <definedName name="T03TOT3">'Thématique'!$U$33</definedName>
    <definedName name="T03TOT4">'Tactique'!$S$32</definedName>
    <definedName name="T03TOT5">'7et8'!$Q$33</definedName>
    <definedName name="T04CUM1">'7sur8'!$U$31</definedName>
    <definedName name="T04CUM2">'JokerSansConj'!$U$31</definedName>
    <definedName name="T04CUM3">'Thématique'!$Z$31</definedName>
    <definedName name="T04CUM4">'Tactique'!$W$30</definedName>
    <definedName name="T04CUM5">'7et8'!$U$31</definedName>
    <definedName name="T04TOT1">'7sur8'!$U$33</definedName>
    <definedName name="T04TOT2">'JokerSansConj'!$U$33</definedName>
    <definedName name="T04TOT3">'Thématique'!$Z$33</definedName>
    <definedName name="T04TOT4">'Tactique'!$W$32</definedName>
    <definedName name="T04TOT5">'7et8'!$U$33</definedName>
    <definedName name="T05CUM1">'7sur8'!$Y$31</definedName>
    <definedName name="T05CUM2">'JokerSansConj'!$Y$31</definedName>
    <definedName name="T05CUM3">'Thématique'!$AE$31</definedName>
    <definedName name="T05CUM4">'Tactique'!$AA$30</definedName>
    <definedName name="T05CUM5">'7et8'!$Y$31</definedName>
    <definedName name="T05TOT1">'7sur8'!$Y$33</definedName>
    <definedName name="T05TOT2">'JokerSansConj'!$Y$33</definedName>
    <definedName name="T05TOT3">'Thématique'!$AE$33</definedName>
    <definedName name="T05TOT4">'Tactique'!$AA$32</definedName>
    <definedName name="T05TOT5">'7et8'!$Y$33</definedName>
    <definedName name="T06CUM1">'7sur8'!$AC$31</definedName>
    <definedName name="T06CUM2">'JokerSansConj'!$AC$31</definedName>
    <definedName name="T06CUM3">'Thématique'!$AJ$31</definedName>
    <definedName name="T06CUM4">'Tactique'!$AE$30</definedName>
    <definedName name="T06CUM5">'7et8'!$AC$31</definedName>
    <definedName name="T06TOT1">'7sur8'!$AC$33</definedName>
    <definedName name="T06TOT2">'JokerSansConj'!$AC$33</definedName>
    <definedName name="T06TOT3">'Thématique'!$AJ$33</definedName>
    <definedName name="T06TOT4">'Tactique'!$AE$32</definedName>
    <definedName name="T06TOT5">'7et8'!$AC$33</definedName>
    <definedName name="T07CUM1">'7sur8'!$AG$31</definedName>
    <definedName name="T07CUM2">'JokerSansConj'!$AG$31</definedName>
    <definedName name="T07CUM3">'Thématique'!$AO$31</definedName>
    <definedName name="T07CUM4">'Tactique'!$AI$30</definedName>
    <definedName name="T07CUM5">'7et8'!$AG$31</definedName>
    <definedName name="T07TOT1">'7sur8'!$AG$33</definedName>
    <definedName name="T07TOT2">'JokerSansConj'!$AG$33</definedName>
    <definedName name="T07TOT3">'Thématique'!$AO$33</definedName>
    <definedName name="T07TOT4">'Tactique'!$AI$32</definedName>
    <definedName name="T07TOT5">'7et8'!$AG$33</definedName>
    <definedName name="T08CUM1">'7sur8'!$AK$31</definedName>
    <definedName name="T08CUM2">'JokerSansConj'!$AK$31</definedName>
    <definedName name="T08CUM3">'Thématique'!$AT$31</definedName>
    <definedName name="T08CUM4">'Tactique'!$AM$30</definedName>
    <definedName name="T08CUM5">'7et8'!$AK$31</definedName>
    <definedName name="T08TOT1">'7sur8'!$AK$33</definedName>
    <definedName name="T08TOT2">'JokerSansConj'!$AK$33</definedName>
    <definedName name="T08TOT3">'Thématique'!$AT$33</definedName>
    <definedName name="T08TOT4">'Tactique'!$AM$32</definedName>
    <definedName name="T08TOT5">'7et8'!$AK$33</definedName>
    <definedName name="T09CUM1">'7sur8'!$AO$31</definedName>
    <definedName name="T09CUM2">'JokerSansConj'!$AO$31</definedName>
    <definedName name="T09CUM3">'Thématique'!$AY$31</definedName>
    <definedName name="T09CUM4">'Tactique'!$AQ$30</definedName>
    <definedName name="T09CUM5">'7et8'!$AO$31</definedName>
    <definedName name="T09TOT1">'7sur8'!$AO$33</definedName>
    <definedName name="T09TOT2">'JokerSansConj'!$AO$33</definedName>
    <definedName name="T09TOT3">'Thématique'!$AY$33</definedName>
    <definedName name="T09TOT4">'Tactique'!$AQ$32</definedName>
    <definedName name="T09TOT5">'7et8'!$AO$33</definedName>
    <definedName name="T10CUM1">'7sur8'!$AS$31</definedName>
    <definedName name="T10CUM2">'JokerSansConj'!$AS$31</definedName>
    <definedName name="T10CUM3">'Thématique'!$BD$31</definedName>
    <definedName name="T10CUM4">'Tactique'!$AU$30</definedName>
    <definedName name="T10CUM5">'7et8'!$AS$31</definedName>
    <definedName name="T10TOT1">'7sur8'!$AS$33</definedName>
    <definedName name="T10TOT2">'JokerSansConj'!$AS$33</definedName>
    <definedName name="T10TOT3">'Thématique'!$BD$33</definedName>
    <definedName name="T10TOT4">'Tactique'!$AU$32</definedName>
    <definedName name="T10TOT5">'7et8'!$AS$33</definedName>
    <definedName name="T11CUM1">'7sur8'!$AW$31</definedName>
    <definedName name="T11CUM2">'JokerSansConj'!$AW$31</definedName>
    <definedName name="T11CUM3">'Thématique'!$BI$31</definedName>
    <definedName name="T11CUM4">'Tactique'!$AY$30</definedName>
    <definedName name="T11CUM5">'7et8'!$AW$31</definedName>
    <definedName name="T11TOT1">'7sur8'!$AW$33</definedName>
    <definedName name="T11TOT2">'JokerSansConj'!$AW$33</definedName>
    <definedName name="T11TOT3">'Thématique'!$BI$33</definedName>
    <definedName name="T11TOT4">'Tactique'!$AY$32</definedName>
    <definedName name="T11TOT5">'7et8'!$AW$33</definedName>
    <definedName name="T12CUM1">'7sur8'!$BA$31</definedName>
    <definedName name="T12CUM2">'JokerSansConj'!$BA$31</definedName>
    <definedName name="T12CUM3">'Thématique'!$BN$31</definedName>
    <definedName name="T12CUM4">'Tactique'!$BC$30</definedName>
    <definedName name="T12CUM5">'7et8'!$BA$31</definedName>
    <definedName name="T12TOT1">'7sur8'!$BA$33</definedName>
    <definedName name="T12TOT2">'JokerSansConj'!$BA$33</definedName>
    <definedName name="T12TOT3">'Thématique'!$BN$33</definedName>
    <definedName name="T12TOT4">'Tactique'!$BC$32</definedName>
    <definedName name="T12TOT5">'7et8'!$BA$33</definedName>
    <definedName name="T13CUM1">'7sur8'!$BE$31</definedName>
    <definedName name="T13CUM2">'JokerSansConj'!$BE$31</definedName>
    <definedName name="T13CUM3">'Thématique'!$BS$31</definedName>
    <definedName name="T13CUM4">'Tactique'!$BG$30</definedName>
    <definedName name="T13CUM5">'7et8'!$BE$31</definedName>
    <definedName name="T13TOT1">'7sur8'!$BE$33</definedName>
    <definedName name="T13TOT2">'JokerSansConj'!$BE$33</definedName>
    <definedName name="T13TOT3">'Thématique'!$BS$33</definedName>
    <definedName name="T13TOT4">'Tactique'!$BG$32</definedName>
    <definedName name="T13TOT5">'7et8'!$BE$33</definedName>
    <definedName name="TOP">'Général'!$AG$5</definedName>
  </definedNames>
  <calcPr fullCalcOnLoad="1"/>
</workbook>
</file>

<file path=xl/sharedStrings.xml><?xml version="1.0" encoding="utf-8"?>
<sst xmlns="http://schemas.openxmlformats.org/spreadsheetml/2006/main" count="1149" uniqueCount="374">
  <si>
    <t>Série</t>
  </si>
  <si>
    <t>Cumul</t>
  </si>
  <si>
    <t>Table</t>
  </si>
  <si>
    <t>Joueur 1</t>
  </si>
  <si>
    <t>Joueur 2</t>
  </si>
  <si>
    <t xml:space="preserve">Cumul </t>
  </si>
  <si>
    <t>Scratch</t>
  </si>
  <si>
    <t>Top</t>
  </si>
  <si>
    <t>4A</t>
  </si>
  <si>
    <t>5A</t>
  </si>
  <si>
    <t>4B</t>
  </si>
  <si>
    <t>5B</t>
  </si>
  <si>
    <t>6B</t>
  </si>
  <si>
    <t>6A</t>
  </si>
  <si>
    <t>Thématique</t>
  </si>
  <si>
    <t>s</t>
  </si>
  <si>
    <t>Sc.</t>
  </si>
  <si>
    <t>Total</t>
  </si>
  <si>
    <t>Coup</t>
  </si>
  <si>
    <t>Mot</t>
  </si>
  <si>
    <t>Score</t>
  </si>
  <si>
    <t>Coefficients</t>
  </si>
  <si>
    <t xml:space="preserve">Moyennes théoriques </t>
  </si>
  <si>
    <t>avec</t>
  </si>
  <si>
    <t>par paires</t>
  </si>
  <si>
    <t>Handicaps</t>
  </si>
  <si>
    <t xml:space="preserve">75% de la différence entre </t>
  </si>
  <si>
    <t>100 et le tableau ci-dessus</t>
  </si>
  <si>
    <t>5. Partie 7 et 8</t>
  </si>
  <si>
    <t>7 sur 8</t>
  </si>
  <si>
    <t>a</t>
  </si>
  <si>
    <t>Pos.</t>
  </si>
  <si>
    <t>A</t>
  </si>
  <si>
    <t>²</t>
  </si>
  <si>
    <t>Individuel</t>
  </si>
  <si>
    <t>Si solo ("s") ou avertissement '("a"), entrez un "x" dans la case correspondante.</t>
  </si>
  <si>
    <t>Entrez les scores dans la colonne bleue, les cumuls sont calculés automatiquement.</t>
  </si>
  <si>
    <t>Si le top joué est dans le thème et que le bulletin pourte la mention "x2" alors entrer  "x" dans la colonne "t" (pour thème)</t>
  </si>
  <si>
    <t>t</t>
  </si>
  <si>
    <t>B</t>
  </si>
  <si>
    <t>T.</t>
  </si>
  <si>
    <t>Tirage</t>
  </si>
  <si>
    <t>CTP</t>
  </si>
  <si>
    <t>1A</t>
  </si>
  <si>
    <t>1B</t>
  </si>
  <si>
    <t>2A</t>
  </si>
  <si>
    <t>2B</t>
  </si>
  <si>
    <t>3A</t>
  </si>
  <si>
    <t>3B</t>
  </si>
  <si>
    <t>4C</t>
  </si>
  <si>
    <t>4D</t>
  </si>
  <si>
    <t>5C</t>
  </si>
  <si>
    <t>5D</t>
  </si>
  <si>
    <t>6C</t>
  </si>
  <si>
    <t>6D</t>
  </si>
  <si>
    <t>Joueurs</t>
  </si>
  <si>
    <t>Joueur</t>
  </si>
  <si>
    <t>VIGROUX Patrick</t>
  </si>
  <si>
    <t>BOHBOT Hervé</t>
  </si>
  <si>
    <t>POKA Elisée</t>
  </si>
  <si>
    <t>CABES Marc</t>
  </si>
  <si>
    <t>DERRUAU Michel</t>
  </si>
  <si>
    <t>SAGNAT Jacques</t>
  </si>
  <si>
    <t>BOHBOT Téodora</t>
  </si>
  <si>
    <t>PREFAUT Elisabeth</t>
  </si>
  <si>
    <t>MATTERA Cécile</t>
  </si>
  <si>
    <t>MAUREL Véronique</t>
  </si>
  <si>
    <t>COUTAND Geneviève</t>
  </si>
  <si>
    <t>ITTAH Edith</t>
  </si>
  <si>
    <t>WINNINGER Christine</t>
  </si>
  <si>
    <t>LIEVRE Roseline</t>
  </si>
  <si>
    <t>DERRUAU Dominique</t>
  </si>
  <si>
    <t>ALBE Grégory</t>
  </si>
  <si>
    <t>VIGROUX Nicole</t>
  </si>
  <si>
    <t>HAENNI Serge</t>
  </si>
  <si>
    <t>RASLE Alain</t>
  </si>
  <si>
    <t>HENRY Eve</t>
  </si>
  <si>
    <t>LEVY Marie-Jo</t>
  </si>
  <si>
    <t>HUSELSTEIN Véronique</t>
  </si>
  <si>
    <t>JOUFFROY Françoise</t>
  </si>
  <si>
    <t>JOUFFROY Michel</t>
  </si>
  <si>
    <t>SERAZIN Arnaud</t>
  </si>
  <si>
    <t>CHAVERNAC Didier</t>
  </si>
  <si>
    <t>BOYER Claudine</t>
  </si>
  <si>
    <t>WINTREBERT Hélène</t>
  </si>
  <si>
    <t>GAINE Chantal</t>
  </si>
  <si>
    <t>LIBRA Lysiane</t>
  </si>
  <si>
    <t>SENECA Sandrine</t>
  </si>
  <si>
    <t>MEDEIROS Nathalie</t>
  </si>
  <si>
    <t>DESPLAN Anne-Marie</t>
  </si>
  <si>
    <t>PENO Dolorès</t>
  </si>
  <si>
    <t>SOUSSAN Philippe</t>
  </si>
  <si>
    <t>MAUREL Jacques</t>
  </si>
  <si>
    <t>Paire</t>
  </si>
  <si>
    <t>Remplacer "Paires" par "J 1" ou "J 2" dans la liste pour signaler les joueurs seuls pour cette partie</t>
  </si>
  <si>
    <t>Si solo ("s") ou avertissement ("a"), entrez un "x" dans la case correspondante.</t>
  </si>
  <si>
    <t>Bonus</t>
  </si>
  <si>
    <t>H3</t>
  </si>
  <si>
    <t>5E</t>
  </si>
  <si>
    <t>MAURY Viviane</t>
  </si>
  <si>
    <t>FANTOME Joueur</t>
  </si>
  <si>
    <t>x</t>
  </si>
  <si>
    <t>L1</t>
  </si>
  <si>
    <t>8A</t>
  </si>
  <si>
    <t>A8</t>
  </si>
  <si>
    <t>K4</t>
  </si>
  <si>
    <t>O8</t>
  </si>
  <si>
    <t>E4</t>
  </si>
  <si>
    <t>J 2</t>
  </si>
  <si>
    <t>WU</t>
  </si>
  <si>
    <t>14A</t>
  </si>
  <si>
    <t>J 1</t>
  </si>
  <si>
    <t>10F</t>
  </si>
  <si>
    <t>H4</t>
  </si>
  <si>
    <t>L2</t>
  </si>
  <si>
    <t>12A</t>
  </si>
  <si>
    <t>5G</t>
  </si>
  <si>
    <t>D1</t>
  </si>
  <si>
    <t>1H</t>
  </si>
  <si>
    <t>LE</t>
  </si>
  <si>
    <t>C7</t>
  </si>
  <si>
    <t>8J</t>
  </si>
  <si>
    <t>15I</t>
  </si>
  <si>
    <t>13H</t>
  </si>
  <si>
    <t>Handicap</t>
  </si>
  <si>
    <t>Joker non conjugué</t>
  </si>
  <si>
    <t>Duplicate tactique</t>
  </si>
  <si>
    <t>Classement général</t>
  </si>
  <si>
    <t>%</t>
  </si>
  <si>
    <t>Clas.</t>
  </si>
  <si>
    <t>Type</t>
  </si>
  <si>
    <t>Partie</t>
  </si>
  <si>
    <t>12 h de Montpellier Scrabble</t>
  </si>
  <si>
    <t>% HJ1</t>
  </si>
  <si>
    <t>% HJ2</t>
  </si>
  <si>
    <t>% HP</t>
  </si>
  <si>
    <t>Remplacer "Paires" par "J 1" ou "J 2" dans la liste déroulante pour signaler les joueurs seuls pour cette partie</t>
  </si>
  <si>
    <t>CERNEAUX Marie-Annick</t>
  </si>
  <si>
    <t>CLAUSON Annie</t>
  </si>
  <si>
    <t>BRETON Romain</t>
  </si>
  <si>
    <t>MUTE Nadia</t>
  </si>
  <si>
    <t>1. Partie 7 sur 8 Joker</t>
  </si>
  <si>
    <t>?SULFIDEK</t>
  </si>
  <si>
    <t>FLUIDEs</t>
  </si>
  <si>
    <t>K?+PAALIE</t>
  </si>
  <si>
    <t>PAILLErA</t>
  </si>
  <si>
    <t>K?+VVENUG</t>
  </si>
  <si>
    <t>VIKiNG</t>
  </si>
  <si>
    <t>F4</t>
  </si>
  <si>
    <t>EVU?+SETI</t>
  </si>
  <si>
    <t>VESTIgE</t>
  </si>
  <si>
    <t>U?+RABTWE</t>
  </si>
  <si>
    <t>REBUVAnT</t>
  </si>
  <si>
    <t>W?+MURION</t>
  </si>
  <si>
    <t>WORMIeN</t>
  </si>
  <si>
    <t>2C</t>
  </si>
  <si>
    <t>U?+LORTIN</t>
  </si>
  <si>
    <t>TOURNaI</t>
  </si>
  <si>
    <t>M5</t>
  </si>
  <si>
    <t>L?+AUDOIE</t>
  </si>
  <si>
    <t>AUDOIsES</t>
  </si>
  <si>
    <t>10A</t>
  </si>
  <si>
    <t>L?+JOBMAY</t>
  </si>
  <si>
    <t>fLAMBOYA</t>
  </si>
  <si>
    <t>-JOEESST?</t>
  </si>
  <si>
    <t>JETaSSE</t>
  </si>
  <si>
    <t>12H</t>
  </si>
  <si>
    <t>?O+CULERE</t>
  </si>
  <si>
    <t>ECLUsER</t>
  </si>
  <si>
    <t>O?+RHANEE</t>
  </si>
  <si>
    <t>ENROcHA</t>
  </si>
  <si>
    <t>E?+AZIMUT</t>
  </si>
  <si>
    <t>ATOMIsEZ</t>
  </si>
  <si>
    <t>D8</t>
  </si>
  <si>
    <t>U+?XPQTEH</t>
  </si>
  <si>
    <t>oPEX</t>
  </si>
  <si>
    <t>13F</t>
  </si>
  <si>
    <t>QUHT?+EDL</t>
  </si>
  <si>
    <t>DEcHUT</t>
  </si>
  <si>
    <t>14C</t>
  </si>
  <si>
    <t>QLE+N</t>
  </si>
  <si>
    <t>C4</t>
  </si>
  <si>
    <t>2. Partie Duplicate Tactique</t>
  </si>
  <si>
    <t>SEEUKTJ</t>
  </si>
  <si>
    <t>HOL?IAM</t>
  </si>
  <si>
    <t>JETES</t>
  </si>
  <si>
    <t>HOMELIe</t>
  </si>
  <si>
    <t>KU+OSEEM</t>
  </si>
  <si>
    <t>A+VQONIU</t>
  </si>
  <si>
    <t>KEUMS</t>
  </si>
  <si>
    <t>INVOQUAS</t>
  </si>
  <si>
    <t>OE+IPLDE</t>
  </si>
  <si>
    <t>MONTAN?</t>
  </si>
  <si>
    <t>MeNTON</t>
  </si>
  <si>
    <t>DIPLOMEE</t>
  </si>
  <si>
    <t>F1</t>
  </si>
  <si>
    <t>EDIIUPE</t>
  </si>
  <si>
    <t>NARRTIE</t>
  </si>
  <si>
    <t>EPIE</t>
  </si>
  <si>
    <t>TERNAIRE</t>
  </si>
  <si>
    <t>2L</t>
  </si>
  <si>
    <t>O1</t>
  </si>
  <si>
    <t>DIEU+FRA</t>
  </si>
  <si>
    <t>OCUDRAE</t>
  </si>
  <si>
    <t>COUDERA</t>
  </si>
  <si>
    <t>N8</t>
  </si>
  <si>
    <t>FUIR</t>
  </si>
  <si>
    <t>15L</t>
  </si>
  <si>
    <t>ADE+XTRA</t>
  </si>
  <si>
    <t>WALEFUS</t>
  </si>
  <si>
    <t>SALA</t>
  </si>
  <si>
    <t>G7</t>
  </si>
  <si>
    <t>EXTRADA</t>
  </si>
  <si>
    <t>11E</t>
  </si>
  <si>
    <t>LCIGAZE</t>
  </si>
  <si>
    <t>EFUW+NSA</t>
  </si>
  <si>
    <t>RUSE</t>
  </si>
  <si>
    <t>H11</t>
  </si>
  <si>
    <t>GLACIEZ</t>
  </si>
  <si>
    <t>15B</t>
  </si>
  <si>
    <t>YNUGORS</t>
  </si>
  <si>
    <t>AFNW+TSE</t>
  </si>
  <si>
    <t>SWEAT</t>
  </si>
  <si>
    <t>L7</t>
  </si>
  <si>
    <t>SUER</t>
  </si>
  <si>
    <t>12L</t>
  </si>
  <si>
    <t>FN+BOIVE</t>
  </si>
  <si>
    <t>GOYN+EAT</t>
  </si>
  <si>
    <t>BI</t>
  </si>
  <si>
    <t>7A</t>
  </si>
  <si>
    <t>OYAT</t>
  </si>
  <si>
    <t>FEN+EBHL</t>
  </si>
  <si>
    <t>FOVEN</t>
  </si>
  <si>
    <t>FOVEA</t>
  </si>
  <si>
    <t>10C</t>
  </si>
  <si>
    <t>HELE</t>
  </si>
  <si>
    <t>I3</t>
  </si>
  <si>
    <t>3. Partie Joker Sans Conjugaisons</t>
  </si>
  <si>
    <t>AEIJST?</t>
  </si>
  <si>
    <t>JAcISTE</t>
  </si>
  <si>
    <t>?ZREAID</t>
  </si>
  <si>
    <t>bIZARDES</t>
  </si>
  <si>
    <t>?PIIUMR</t>
  </si>
  <si>
    <t>MAnIPURI</t>
  </si>
  <si>
    <t>?YGENUM</t>
  </si>
  <si>
    <t>GYNERiUM</t>
  </si>
  <si>
    <t>?EEEHMI</t>
  </si>
  <si>
    <t>EPItHEME</t>
  </si>
  <si>
    <t>?AQFEED</t>
  </si>
  <si>
    <t>FAQs</t>
  </si>
  <si>
    <t>12B</t>
  </si>
  <si>
    <t>?DEE+ERL</t>
  </si>
  <si>
    <t>DELInEER</t>
  </si>
  <si>
    <t>J2</t>
  </si>
  <si>
    <t>?VUTREN</t>
  </si>
  <si>
    <t>VENTURIs</t>
  </si>
  <si>
    <t>B2</t>
  </si>
  <si>
    <t>?DEEORA</t>
  </si>
  <si>
    <t>AROIDEEs</t>
  </si>
  <si>
    <t>N2</t>
  </si>
  <si>
    <t>?HOBITA</t>
  </si>
  <si>
    <t>HIjAB</t>
  </si>
  <si>
    <t>?TO+XINA</t>
  </si>
  <si>
    <t>TAXIe</t>
  </si>
  <si>
    <t>C1</t>
  </si>
  <si>
    <t>?NO+TONA</t>
  </si>
  <si>
    <t>TAON</t>
  </si>
  <si>
    <t>A3</t>
  </si>
  <si>
    <t>?NO+KUGS</t>
  </si>
  <si>
    <t>KONGoS</t>
  </si>
  <si>
    <t>M9</t>
  </si>
  <si>
    <t>?U+VOCLU</t>
  </si>
  <si>
    <t>COUiLLUS</t>
  </si>
  <si>
    <t>14F</t>
  </si>
  <si>
    <t>VaN</t>
  </si>
  <si>
    <t>?COULU+L</t>
  </si>
  <si>
    <t>PTARLEE</t>
  </si>
  <si>
    <t>EPART</t>
  </si>
  <si>
    <t>15D</t>
  </si>
  <si>
    <t>LE+OFSUW</t>
  </si>
  <si>
    <t>SOFEL+L</t>
  </si>
  <si>
    <t>SUE</t>
  </si>
  <si>
    <t>L4</t>
  </si>
  <si>
    <t>FOLL</t>
  </si>
  <si>
    <t>FOL</t>
  </si>
  <si>
    <t>13G</t>
  </si>
  <si>
    <t>?OURLTE</t>
  </si>
  <si>
    <t>TROUbLE</t>
  </si>
  <si>
    <t>AACGIYM</t>
  </si>
  <si>
    <t>MAGYAR</t>
  </si>
  <si>
    <t>CI+TTIAE</t>
  </si>
  <si>
    <t>ACTE</t>
  </si>
  <si>
    <t>3F</t>
  </si>
  <si>
    <t>12F</t>
  </si>
  <si>
    <t>TITI+VLE</t>
  </si>
  <si>
    <t>VITALITE</t>
  </si>
  <si>
    <t>AQILEEU</t>
  </si>
  <si>
    <t>QUELEA</t>
  </si>
  <si>
    <t>FRUITEZ</t>
  </si>
  <si>
    <t>FOUTRIEZ</t>
  </si>
  <si>
    <t>OWGXRNE</t>
  </si>
  <si>
    <t>ROWING</t>
  </si>
  <si>
    <t>EX+AARN?</t>
  </si>
  <si>
    <t>AnNEXERA</t>
  </si>
  <si>
    <t>M2</t>
  </si>
  <si>
    <t>SHOOLBE</t>
  </si>
  <si>
    <t>SHEOL</t>
  </si>
  <si>
    <t>L10</t>
  </si>
  <si>
    <t>BO+RONUS</t>
  </si>
  <si>
    <t>ROUBLONS</t>
  </si>
  <si>
    <t>JKITEEU</t>
  </si>
  <si>
    <t>KITE</t>
  </si>
  <si>
    <t>15E</t>
  </si>
  <si>
    <t>EJU+DNEI</t>
  </si>
  <si>
    <t>JESE</t>
  </si>
  <si>
    <t>O12</t>
  </si>
  <si>
    <t>DINU+SMA</t>
  </si>
  <si>
    <t>MINAUDES</t>
  </si>
  <si>
    <t>HIEMREV</t>
  </si>
  <si>
    <t>HIEZ</t>
  </si>
  <si>
    <t>VREM+NOU</t>
  </si>
  <si>
    <t>OUVRER</t>
  </si>
  <si>
    <t>MN+AAISF</t>
  </si>
  <si>
    <t>FAISAN</t>
  </si>
  <si>
    <t>13B</t>
  </si>
  <si>
    <t>MSSCEPI</t>
  </si>
  <si>
    <t>PICS</t>
  </si>
  <si>
    <t>EMS+PLNE</t>
  </si>
  <si>
    <t>NEPES</t>
  </si>
  <si>
    <t>MEPE+BDT</t>
  </si>
  <si>
    <t>TREMPE</t>
  </si>
  <si>
    <t>A1</t>
  </si>
  <si>
    <t>4. Partie thématique (ça vole !)</t>
  </si>
  <si>
    <t>BIROEEUM</t>
  </si>
  <si>
    <t>EMBOIRE</t>
  </si>
  <si>
    <t>H2</t>
  </si>
  <si>
    <t>IXRQUEEA</t>
  </si>
  <si>
    <t>AREQUIER</t>
  </si>
  <si>
    <t>XASENIIE</t>
  </si>
  <si>
    <t>XIMENIAS</t>
  </si>
  <si>
    <t>E+ANKILOS</t>
  </si>
  <si>
    <t>ALASKIEN</t>
  </si>
  <si>
    <t>OUULLNNI</t>
  </si>
  <si>
    <t>QUILLON</t>
  </si>
  <si>
    <t>NU+ARSELO</t>
  </si>
  <si>
    <t>AUREOLONS</t>
  </si>
  <si>
    <t>EROTTAIN</t>
  </si>
  <si>
    <t>ALITERONT</t>
  </si>
  <si>
    <t>11C</t>
  </si>
  <si>
    <t>GUSTANTE</t>
  </si>
  <si>
    <t>SANGUET</t>
  </si>
  <si>
    <t>T+THBEEES</t>
  </si>
  <si>
    <t>HEBETES</t>
  </si>
  <si>
    <t>14I</t>
  </si>
  <si>
    <t>T+TEEYMAP</t>
  </si>
  <si>
    <t>TEMPETAS</t>
  </si>
  <si>
    <t>O7</t>
  </si>
  <si>
    <t>Y+?FSUILE</t>
  </si>
  <si>
    <t>B1</t>
  </si>
  <si>
    <t>FILeYEUR</t>
  </si>
  <si>
    <t>S+JFGAIZ?</t>
  </si>
  <si>
    <t>JASSIeZ</t>
  </si>
  <si>
    <t>FAG+DOCAW</t>
  </si>
  <si>
    <t>FLOW</t>
  </si>
  <si>
    <t>CADAG+HOR</t>
  </si>
  <si>
    <t>HAIDA</t>
  </si>
  <si>
    <t>6J</t>
  </si>
  <si>
    <t>CORG+MRDP</t>
  </si>
  <si>
    <t>WRAP</t>
  </si>
  <si>
    <t>D3</t>
  </si>
  <si>
    <t>CROMGD+VD</t>
  </si>
  <si>
    <t>DEVRA</t>
  </si>
  <si>
    <t>CDGMO+VC</t>
  </si>
  <si>
    <t>VOC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</si>
</sst>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;;;"/>
    <numFmt numFmtId="175" formatCode="0.0"/>
    <numFmt numFmtId="176" formatCode="00000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mmm\-yyyy"/>
    <numFmt numFmtId="182" formatCode="[$-40C]dddd\ d\ mmmm\ yyyy"/>
    <numFmt numFmtId="183" formatCode="[$-F800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0" borderId="24" xfId="0" applyFont="1" applyBorder="1" applyAlignment="1">
      <alignment/>
    </xf>
    <xf numFmtId="0" fontId="4" fillId="0" borderId="0" xfId="0" applyFont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centerContinuous" vertical="center"/>
      <protection/>
    </xf>
    <xf numFmtId="177" fontId="6" fillId="0" borderId="0" xfId="0" applyNumberFormat="1" applyFont="1" applyAlignment="1" applyProtection="1">
      <alignment/>
      <protection/>
    </xf>
    <xf numFmtId="0" fontId="48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49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7" borderId="13" xfId="0" applyFill="1" applyBorder="1" applyAlignment="1">
      <alignment/>
    </xf>
    <xf numFmtId="0" fontId="6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33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 quotePrefix="1">
      <alignment horizontal="left"/>
    </xf>
    <xf numFmtId="0" fontId="6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textRotation="90"/>
      <protection/>
    </xf>
    <xf numFmtId="177" fontId="8" fillId="0" borderId="13" xfId="0" applyNumberFormat="1" applyFont="1" applyFill="1" applyBorder="1" applyAlignment="1" applyProtection="1">
      <alignment horizontal="center" textRotation="90"/>
      <protection/>
    </xf>
    <xf numFmtId="0" fontId="6" fillId="0" borderId="13" xfId="0" applyFont="1" applyFill="1" applyBorder="1" applyAlignment="1" applyProtection="1">
      <alignment horizontal="center" textRotation="90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8" fillId="2" borderId="40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7" borderId="13" xfId="0" applyNumberFormat="1" applyFont="1" applyFill="1" applyBorder="1" applyAlignment="1" applyProtection="1">
      <alignment horizontal="right" vertical="center"/>
      <protection/>
    </xf>
    <xf numFmtId="3" fontId="6" fillId="2" borderId="13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textRotation="90"/>
      <protection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7" borderId="13" xfId="0" applyNumberFormat="1" applyFont="1" applyFill="1" applyBorder="1" applyAlignment="1" applyProtection="1">
      <alignment horizontal="right" vertical="center"/>
      <protection/>
    </xf>
    <xf numFmtId="0" fontId="8" fillId="8" borderId="13" xfId="0" applyFont="1" applyFill="1" applyBorder="1" applyAlignment="1" applyProtection="1">
      <alignment horizontal="center" textRotation="90"/>
      <protection/>
    </xf>
    <xf numFmtId="0" fontId="8" fillId="8" borderId="40" xfId="0" applyFont="1" applyFill="1" applyBorder="1" applyAlignment="1" applyProtection="1">
      <alignment horizontal="center" textRotation="90"/>
      <protection/>
    </xf>
    <xf numFmtId="0" fontId="8" fillId="13" borderId="13" xfId="0" applyFont="1" applyFill="1" applyBorder="1" applyAlignment="1" applyProtection="1">
      <alignment horizontal="center" textRotation="90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3" fillId="6" borderId="13" xfId="0" applyFont="1" applyFill="1" applyBorder="1" applyAlignment="1" applyProtection="1">
      <alignment horizontal="center"/>
      <protection/>
    </xf>
    <xf numFmtId="0" fontId="8" fillId="6" borderId="13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19" borderId="15" xfId="0" applyFont="1" applyFill="1" applyBorder="1" applyAlignment="1">
      <alignment horizontal="center"/>
    </xf>
    <xf numFmtId="0" fontId="8" fillId="19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center"/>
    </xf>
    <xf numFmtId="183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6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8" fillId="15" borderId="0" xfId="0" applyFont="1" applyFill="1" applyAlignment="1">
      <alignment horizontal="left"/>
    </xf>
    <xf numFmtId="0" fontId="3" fillId="15" borderId="0" xfId="0" applyFont="1" applyFill="1" applyAlignment="1">
      <alignment horizontal="left"/>
    </xf>
    <xf numFmtId="0" fontId="8" fillId="15" borderId="27" xfId="0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5" borderId="42" xfId="0" applyFont="1" applyFill="1" applyBorder="1" applyAlignment="1">
      <alignment horizontal="center"/>
    </xf>
    <xf numFmtId="0" fontId="8" fillId="15" borderId="4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3" fontId="8" fillId="7" borderId="13" xfId="0" applyNumberFormat="1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8" fillId="17" borderId="13" xfId="0" applyFont="1" applyFill="1" applyBorder="1" applyAlignment="1" applyProtection="1">
      <alignment horizontal="center" vertical="center"/>
      <protection/>
    </xf>
    <xf numFmtId="0" fontId="0" fillId="17" borderId="13" xfId="0" applyFill="1" applyBorder="1" applyAlignment="1">
      <alignment horizontal="center" vertical="center"/>
    </xf>
    <xf numFmtId="0" fontId="8" fillId="15" borderId="13" xfId="0" applyFont="1" applyFill="1" applyBorder="1" applyAlignment="1" applyProtection="1">
      <alignment horizontal="center" vertical="center"/>
      <protection/>
    </xf>
    <xf numFmtId="0" fontId="0" fillId="15" borderId="13" xfId="0" applyFill="1" applyBorder="1" applyAlignment="1">
      <alignment horizontal="center"/>
    </xf>
    <xf numFmtId="0" fontId="8" fillId="17" borderId="13" xfId="0" applyFont="1" applyFill="1" applyBorder="1" applyAlignment="1" applyProtection="1">
      <alignment horizontal="center"/>
      <protection/>
    </xf>
    <xf numFmtId="0" fontId="3" fillId="17" borderId="13" xfId="0" applyFont="1" applyFill="1" applyBorder="1" applyAlignment="1">
      <alignment/>
    </xf>
    <xf numFmtId="3" fontId="8" fillId="7" borderId="13" xfId="0" applyNumberFormat="1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95"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2" max="2" width="27.140625" style="0" customWidth="1"/>
    <col min="3" max="3" width="8.8515625" style="0" customWidth="1"/>
    <col min="4" max="4" width="11.421875" style="0" customWidth="1"/>
    <col min="5" max="5" width="23.7109375" style="0" customWidth="1"/>
    <col min="6" max="8" width="7.421875" style="0" customWidth="1"/>
    <col min="9" max="9" width="7.140625" style="0" customWidth="1"/>
  </cols>
  <sheetData>
    <row r="1" spans="1:4" ht="20.25">
      <c r="A1" s="53" t="s">
        <v>132</v>
      </c>
      <c r="B1" s="54"/>
      <c r="C1" s="7"/>
      <c r="D1" s="2"/>
    </row>
    <row r="2" spans="1:4" ht="12.75">
      <c r="A2" s="190">
        <v>43715</v>
      </c>
      <c r="B2" s="191"/>
      <c r="C2" s="191"/>
      <c r="D2" s="191"/>
    </row>
    <row r="5" spans="1:9" ht="12.75">
      <c r="A5" s="180" t="s">
        <v>2</v>
      </c>
      <c r="B5" s="180" t="s">
        <v>3</v>
      </c>
      <c r="C5" s="180" t="s">
        <v>0</v>
      </c>
      <c r="D5" s="180" t="s">
        <v>133</v>
      </c>
      <c r="E5" s="180" t="s">
        <v>4</v>
      </c>
      <c r="F5" s="180" t="s">
        <v>0</v>
      </c>
      <c r="G5" s="180" t="s">
        <v>134</v>
      </c>
      <c r="H5" s="180" t="s">
        <v>135</v>
      </c>
      <c r="I5" s="181" t="s">
        <v>42</v>
      </c>
    </row>
    <row r="6" spans="1:9" ht="13.5" customHeight="1">
      <c r="A6" s="166">
        <v>1</v>
      </c>
      <c r="B6" s="177" t="s">
        <v>79</v>
      </c>
      <c r="C6" s="178" t="s">
        <v>51</v>
      </c>
      <c r="D6" s="178">
        <f aca="true" t="shared" si="0" ref="D6:D18">VLOOKUP(C6,HandIndiv,2,FALSE)</f>
        <v>18</v>
      </c>
      <c r="E6" s="177" t="s">
        <v>80</v>
      </c>
      <c r="F6" s="178" t="str">
        <f aca="true" t="shared" si="1" ref="F6:F18">VLOOKUP(E6,JoueursSéries,2,FALSE)</f>
        <v>5A</v>
      </c>
      <c r="G6" s="178">
        <f aca="true" t="shared" si="2" ref="G6:G18">VLOOKUP(F6,HandIndiv,2,FALSE)</f>
        <v>15.75</v>
      </c>
      <c r="H6" s="178">
        <f aca="true" t="shared" si="3" ref="H6:H18">INDEX(HandiTableau,MATCH(C6,HandiJ1,0),MATCH(F6,HandiJ2,0))</f>
        <v>11.175000000000004</v>
      </c>
      <c r="I6" s="179">
        <f aca="true" t="shared" si="4" ref="I6:I18">RANK(H6,HPaires,1)</f>
        <v>7</v>
      </c>
    </row>
    <row r="7" spans="1:9" ht="13.5" customHeight="1">
      <c r="A7" s="166">
        <v>2</v>
      </c>
      <c r="B7" s="177" t="s">
        <v>60</v>
      </c>
      <c r="C7" s="178" t="str">
        <f aca="true" t="shared" si="5" ref="C6:C18">VLOOKUP(B7,JoueursSéries,2,FALSE)</f>
        <v>2B</v>
      </c>
      <c r="D7" s="178">
        <f t="shared" si="0"/>
        <v>7.5</v>
      </c>
      <c r="E7" s="177" t="s">
        <v>77</v>
      </c>
      <c r="F7" s="178" t="s">
        <v>48</v>
      </c>
      <c r="G7" s="178">
        <f t="shared" si="2"/>
        <v>10.125</v>
      </c>
      <c r="H7" s="178">
        <f t="shared" si="3"/>
        <v>5.25</v>
      </c>
      <c r="I7" s="179">
        <f t="shared" si="4"/>
        <v>1</v>
      </c>
    </row>
    <row r="8" spans="1:9" ht="13.5" customHeight="1">
      <c r="A8" s="166">
        <v>3</v>
      </c>
      <c r="B8" s="177" t="s">
        <v>83</v>
      </c>
      <c r="C8" s="178" t="str">
        <f t="shared" si="5"/>
        <v>5D</v>
      </c>
      <c r="D8" s="178">
        <f t="shared" si="0"/>
        <v>19.125</v>
      </c>
      <c r="E8" s="177" t="s">
        <v>84</v>
      </c>
      <c r="F8" s="178" t="str">
        <f t="shared" si="1"/>
        <v>5D</v>
      </c>
      <c r="G8" s="178">
        <f t="shared" si="2"/>
        <v>19.125</v>
      </c>
      <c r="H8" s="178">
        <f t="shared" si="3"/>
        <v>12.75</v>
      </c>
      <c r="I8" s="179">
        <f t="shared" si="4"/>
        <v>9</v>
      </c>
    </row>
    <row r="9" spans="1:9" ht="13.5" customHeight="1">
      <c r="A9" s="166">
        <v>4</v>
      </c>
      <c r="B9" s="177" t="s">
        <v>92</v>
      </c>
      <c r="C9" s="178" t="str">
        <f t="shared" si="5"/>
        <v>6A</v>
      </c>
      <c r="D9" s="178">
        <f t="shared" si="0"/>
        <v>20.25</v>
      </c>
      <c r="E9" s="177" t="s">
        <v>66</v>
      </c>
      <c r="F9" s="178" t="str">
        <f t="shared" si="1"/>
        <v>4B</v>
      </c>
      <c r="G9" s="178">
        <f t="shared" si="2"/>
        <v>12.375</v>
      </c>
      <c r="H9" s="178">
        <f t="shared" si="3"/>
        <v>10.087500000000002</v>
      </c>
      <c r="I9" s="179">
        <f t="shared" si="4"/>
        <v>4</v>
      </c>
    </row>
    <row r="10" spans="1:9" ht="13.5" customHeight="1">
      <c r="A10" s="166">
        <v>5</v>
      </c>
      <c r="B10" s="177" t="s">
        <v>86</v>
      </c>
      <c r="C10" s="178" t="str">
        <f t="shared" si="5"/>
        <v>5D</v>
      </c>
      <c r="D10" s="178">
        <f t="shared" si="0"/>
        <v>19.125</v>
      </c>
      <c r="E10" s="177" t="s">
        <v>85</v>
      </c>
      <c r="F10" s="178" t="s">
        <v>51</v>
      </c>
      <c r="G10" s="178">
        <f t="shared" si="2"/>
        <v>18</v>
      </c>
      <c r="H10" s="178">
        <f t="shared" si="3"/>
        <v>12.375</v>
      </c>
      <c r="I10" s="179">
        <f t="shared" si="4"/>
        <v>8</v>
      </c>
    </row>
    <row r="11" spans="1:9" ht="13.5" customHeight="1">
      <c r="A11" s="166">
        <v>6</v>
      </c>
      <c r="B11" s="177" t="s">
        <v>67</v>
      </c>
      <c r="C11" s="178" t="str">
        <f t="shared" si="5"/>
        <v>3B</v>
      </c>
      <c r="D11" s="178">
        <f t="shared" si="0"/>
        <v>10.125</v>
      </c>
      <c r="E11" s="177" t="s">
        <v>137</v>
      </c>
      <c r="F11" s="178" t="str">
        <f t="shared" si="1"/>
        <v>2B</v>
      </c>
      <c r="G11" s="178">
        <f t="shared" si="2"/>
        <v>7.5</v>
      </c>
      <c r="H11" s="178">
        <f t="shared" si="3"/>
        <v>5.25</v>
      </c>
      <c r="I11" s="179">
        <f t="shared" si="4"/>
        <v>1</v>
      </c>
    </row>
    <row r="12" spans="1:9" ht="13.5" customHeight="1">
      <c r="A12" s="166">
        <v>7</v>
      </c>
      <c r="B12" s="177" t="s">
        <v>138</v>
      </c>
      <c r="C12" s="178">
        <f t="shared" si="5"/>
        <v>7</v>
      </c>
      <c r="D12" s="178">
        <f t="shared" si="0"/>
        <v>24.75</v>
      </c>
      <c r="E12" s="177" t="s">
        <v>70</v>
      </c>
      <c r="F12" s="178" t="str">
        <f t="shared" si="1"/>
        <v>4A</v>
      </c>
      <c r="G12" s="178">
        <f t="shared" si="2"/>
        <v>11.25</v>
      </c>
      <c r="H12" s="178">
        <f t="shared" si="3"/>
        <v>10.650000000000002</v>
      </c>
      <c r="I12" s="179">
        <f t="shared" si="4"/>
        <v>5</v>
      </c>
    </row>
    <row r="13" spans="1:9" ht="13.5" customHeight="1">
      <c r="A13" s="166">
        <v>8</v>
      </c>
      <c r="B13" s="177" t="s">
        <v>58</v>
      </c>
      <c r="C13" s="178" t="str">
        <f t="shared" si="5"/>
        <v>1B</v>
      </c>
      <c r="D13" s="178">
        <f t="shared" si="0"/>
        <v>4.5</v>
      </c>
      <c r="E13" s="177" t="s">
        <v>140</v>
      </c>
      <c r="F13" s="178">
        <f t="shared" si="1"/>
        <v>7</v>
      </c>
      <c r="G13" s="178">
        <f t="shared" si="2"/>
        <v>24.75</v>
      </c>
      <c r="H13" s="178">
        <f t="shared" si="3"/>
        <v>5.474999999999998</v>
      </c>
      <c r="I13" s="179">
        <f t="shared" si="4"/>
        <v>3</v>
      </c>
    </row>
    <row r="14" spans="1:9" ht="13.5" customHeight="1">
      <c r="A14" s="166">
        <v>9</v>
      </c>
      <c r="B14" s="177" t="s">
        <v>139</v>
      </c>
      <c r="C14" s="178" t="str">
        <f t="shared" si="5"/>
        <v>4D</v>
      </c>
      <c r="D14" s="178">
        <f t="shared" si="0"/>
        <v>14.625</v>
      </c>
      <c r="E14" s="177" t="s">
        <v>91</v>
      </c>
      <c r="F14" s="178" t="str">
        <f t="shared" si="1"/>
        <v>5D</v>
      </c>
      <c r="G14" s="178">
        <f t="shared" si="2"/>
        <v>19.125</v>
      </c>
      <c r="H14" s="178">
        <f t="shared" si="3"/>
        <v>10.949999999999996</v>
      </c>
      <c r="I14" s="179">
        <f t="shared" si="4"/>
        <v>6</v>
      </c>
    </row>
    <row r="15" spans="1:9" ht="13.5" customHeight="1">
      <c r="A15" s="166">
        <v>10</v>
      </c>
      <c r="B15" s="177" t="s">
        <v>100</v>
      </c>
      <c r="C15" s="178">
        <f t="shared" si="5"/>
        <v>7</v>
      </c>
      <c r="D15" s="178">
        <f t="shared" si="0"/>
        <v>24.75</v>
      </c>
      <c r="E15" s="177" t="s">
        <v>100</v>
      </c>
      <c r="F15" s="178">
        <f t="shared" si="1"/>
        <v>7</v>
      </c>
      <c r="G15" s="178">
        <f t="shared" si="2"/>
        <v>24.75</v>
      </c>
      <c r="H15" s="178">
        <f t="shared" si="3"/>
        <v>16.5</v>
      </c>
      <c r="I15" s="179">
        <f t="shared" si="4"/>
        <v>10</v>
      </c>
    </row>
    <row r="16" spans="1:9" ht="13.5" customHeight="1">
      <c r="A16" s="166">
        <v>11</v>
      </c>
      <c r="B16" s="177" t="s">
        <v>100</v>
      </c>
      <c r="C16" s="178">
        <f t="shared" si="5"/>
        <v>7</v>
      </c>
      <c r="D16" s="178">
        <f t="shared" si="0"/>
        <v>24.75</v>
      </c>
      <c r="E16" s="177" t="s">
        <v>100</v>
      </c>
      <c r="F16" s="178">
        <f t="shared" si="1"/>
        <v>7</v>
      </c>
      <c r="G16" s="178">
        <f t="shared" si="2"/>
        <v>24.75</v>
      </c>
      <c r="H16" s="178">
        <f t="shared" si="3"/>
        <v>16.5</v>
      </c>
      <c r="I16" s="179">
        <f t="shared" si="4"/>
        <v>10</v>
      </c>
    </row>
    <row r="17" spans="1:9" ht="13.5" customHeight="1">
      <c r="A17" s="166">
        <v>12</v>
      </c>
      <c r="B17" s="177" t="s">
        <v>100</v>
      </c>
      <c r="C17" s="178">
        <f t="shared" si="5"/>
        <v>7</v>
      </c>
      <c r="D17" s="178">
        <f t="shared" si="0"/>
        <v>24.75</v>
      </c>
      <c r="E17" s="177" t="s">
        <v>100</v>
      </c>
      <c r="F17" s="178">
        <f t="shared" si="1"/>
        <v>7</v>
      </c>
      <c r="G17" s="178">
        <f t="shared" si="2"/>
        <v>24.75</v>
      </c>
      <c r="H17" s="178">
        <f t="shared" si="3"/>
        <v>16.5</v>
      </c>
      <c r="I17" s="179">
        <f t="shared" si="4"/>
        <v>10</v>
      </c>
    </row>
    <row r="18" spans="1:9" ht="13.5" customHeight="1">
      <c r="A18" s="166">
        <v>13</v>
      </c>
      <c r="B18" s="177" t="s">
        <v>100</v>
      </c>
      <c r="C18" s="178">
        <f t="shared" si="5"/>
        <v>7</v>
      </c>
      <c r="D18" s="178">
        <f t="shared" si="0"/>
        <v>24.75</v>
      </c>
      <c r="E18" s="177" t="s">
        <v>100</v>
      </c>
      <c r="F18" s="178">
        <f t="shared" si="1"/>
        <v>7</v>
      </c>
      <c r="G18" s="178">
        <f t="shared" si="2"/>
        <v>24.75</v>
      </c>
      <c r="H18" s="178">
        <f t="shared" si="3"/>
        <v>16.5</v>
      </c>
      <c r="I18" s="179">
        <f t="shared" si="4"/>
        <v>10</v>
      </c>
    </row>
  </sheetData>
  <sheetProtection/>
  <mergeCells count="1">
    <mergeCell ref="A2:D2"/>
  </mergeCells>
  <dataValidations count="1">
    <dataValidation type="list" allowBlank="1" showInputMessage="1" showErrorMessage="1" sqref="B6:B18 E6:E18">
      <formula1>Joueurs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3">
      <selection activeCell="AB42" sqref="AB42"/>
    </sheetView>
  </sheetViews>
  <sheetFormatPr defaultColWidth="11.421875" defaultRowHeight="12.75"/>
  <cols>
    <col min="1" max="23" width="6.7109375" style="56" customWidth="1"/>
    <col min="24" max="24" width="4.140625" style="56" customWidth="1"/>
    <col min="25" max="25" width="5.7109375" style="0" customWidth="1"/>
    <col min="26" max="26" width="7.421875" style="0" customWidth="1"/>
    <col min="27" max="27" width="7.57421875" style="0" customWidth="1"/>
    <col min="28" max="28" width="25.28125" style="0" customWidth="1"/>
    <col min="29" max="29" width="6.57421875" style="126" customWidth="1"/>
  </cols>
  <sheetData>
    <row r="1" spans="1:28" ht="18">
      <c r="A1" s="17" t="s">
        <v>21</v>
      </c>
      <c r="AB1" s="17" t="s">
        <v>55</v>
      </c>
    </row>
    <row r="3" spans="1:29" ht="12.75">
      <c r="A3" s="55" t="s">
        <v>22</v>
      </c>
      <c r="D3" s="60" t="s">
        <v>23</v>
      </c>
      <c r="E3" s="90" t="s">
        <v>43</v>
      </c>
      <c r="F3" s="90" t="s">
        <v>44</v>
      </c>
      <c r="G3" s="90" t="s">
        <v>45</v>
      </c>
      <c r="H3" s="90" t="s">
        <v>46</v>
      </c>
      <c r="I3" s="90" t="s">
        <v>47</v>
      </c>
      <c r="J3" s="90" t="s">
        <v>48</v>
      </c>
      <c r="K3" s="91" t="s">
        <v>8</v>
      </c>
      <c r="L3" s="90" t="s">
        <v>10</v>
      </c>
      <c r="M3" s="90" t="s">
        <v>49</v>
      </c>
      <c r="N3" s="90" t="s">
        <v>50</v>
      </c>
      <c r="O3" s="91" t="s">
        <v>9</v>
      </c>
      <c r="P3" s="90" t="s">
        <v>11</v>
      </c>
      <c r="Q3" s="90" t="s">
        <v>51</v>
      </c>
      <c r="R3" s="90" t="s">
        <v>52</v>
      </c>
      <c r="S3" s="91" t="s">
        <v>13</v>
      </c>
      <c r="T3" s="90" t="s">
        <v>12</v>
      </c>
      <c r="U3" s="90" t="s">
        <v>53</v>
      </c>
      <c r="V3" s="90" t="s">
        <v>54</v>
      </c>
      <c r="W3" s="91">
        <v>7</v>
      </c>
      <c r="X3" s="80"/>
      <c r="Y3" s="89" t="s">
        <v>0</v>
      </c>
      <c r="Z3" s="89" t="s">
        <v>34</v>
      </c>
      <c r="AB3" s="88" t="s">
        <v>56</v>
      </c>
      <c r="AC3" s="127" t="s">
        <v>0</v>
      </c>
    </row>
    <row r="4" spans="1:29" ht="12.75">
      <c r="A4" s="55" t="s">
        <v>24</v>
      </c>
      <c r="D4" s="90" t="s">
        <v>43</v>
      </c>
      <c r="E4" s="86">
        <v>98</v>
      </c>
      <c r="F4" s="84">
        <v>97.8</v>
      </c>
      <c r="G4" s="84">
        <v>97.6</v>
      </c>
      <c r="H4" s="84">
        <v>97.4</v>
      </c>
      <c r="I4" s="84">
        <v>97.2</v>
      </c>
      <c r="J4" s="84">
        <v>97</v>
      </c>
      <c r="K4" s="84">
        <v>96.8</v>
      </c>
      <c r="L4" s="84">
        <v>96.6</v>
      </c>
      <c r="M4" s="84">
        <v>96.4</v>
      </c>
      <c r="N4" s="84">
        <v>96.2</v>
      </c>
      <c r="O4" s="84">
        <v>96</v>
      </c>
      <c r="P4" s="84">
        <v>95.8</v>
      </c>
      <c r="Q4" s="84">
        <v>95.6</v>
      </c>
      <c r="R4" s="84">
        <v>95.4</v>
      </c>
      <c r="S4" s="84">
        <v>95.2</v>
      </c>
      <c r="T4" s="84">
        <v>95</v>
      </c>
      <c r="U4" s="84">
        <v>94.8</v>
      </c>
      <c r="V4" s="84">
        <v>94.6</v>
      </c>
      <c r="W4" s="84">
        <v>94.4</v>
      </c>
      <c r="X4" s="81"/>
      <c r="Y4" s="83" t="s">
        <v>43</v>
      </c>
      <c r="Z4" s="61">
        <v>96</v>
      </c>
      <c r="AB4" s="108" t="s">
        <v>72</v>
      </c>
      <c r="AC4" s="128" t="s">
        <v>49</v>
      </c>
    </row>
    <row r="5" spans="1:29" ht="12.75">
      <c r="A5" s="55"/>
      <c r="D5" s="90" t="s">
        <v>44</v>
      </c>
      <c r="E5" s="84">
        <v>97.8</v>
      </c>
      <c r="F5" s="86">
        <v>96.5</v>
      </c>
      <c r="G5" s="84">
        <v>96.3</v>
      </c>
      <c r="H5" s="84">
        <v>96.1</v>
      </c>
      <c r="I5" s="84">
        <v>95.9</v>
      </c>
      <c r="J5" s="84">
        <v>95.7</v>
      </c>
      <c r="K5" s="84">
        <v>95.5</v>
      </c>
      <c r="L5" s="84">
        <v>95.3</v>
      </c>
      <c r="M5" s="84">
        <v>95.1</v>
      </c>
      <c r="N5" s="84">
        <v>94.9</v>
      </c>
      <c r="O5" s="84">
        <v>94.7</v>
      </c>
      <c r="P5" s="84">
        <v>94.5</v>
      </c>
      <c r="Q5" s="84">
        <v>94.3</v>
      </c>
      <c r="R5" s="84">
        <v>94.1</v>
      </c>
      <c r="S5" s="84">
        <v>93.9</v>
      </c>
      <c r="T5" s="84">
        <v>93.7</v>
      </c>
      <c r="U5" s="84">
        <v>93.5</v>
      </c>
      <c r="V5" s="84">
        <v>93.3</v>
      </c>
      <c r="W5" s="84">
        <v>92.7</v>
      </c>
      <c r="X5" s="81"/>
      <c r="Y5" s="83" t="s">
        <v>44</v>
      </c>
      <c r="Z5" s="61">
        <v>94</v>
      </c>
      <c r="AB5" s="87" t="s">
        <v>58</v>
      </c>
      <c r="AC5" s="129" t="s">
        <v>44</v>
      </c>
    </row>
    <row r="6" spans="4:29" ht="12.75">
      <c r="D6" s="90" t="s">
        <v>45</v>
      </c>
      <c r="E6" s="84">
        <v>97.6</v>
      </c>
      <c r="F6" s="84">
        <v>96.3</v>
      </c>
      <c r="G6" s="86">
        <v>95</v>
      </c>
      <c r="H6" s="84">
        <v>94.75</v>
      </c>
      <c r="I6" s="84">
        <v>94.5</v>
      </c>
      <c r="J6" s="84">
        <v>94.25</v>
      </c>
      <c r="K6" s="84">
        <v>94</v>
      </c>
      <c r="L6" s="84">
        <v>93.75</v>
      </c>
      <c r="M6" s="84">
        <v>93.5</v>
      </c>
      <c r="N6" s="84">
        <v>93.25</v>
      </c>
      <c r="O6" s="84">
        <v>93</v>
      </c>
      <c r="P6" s="84">
        <v>92.75</v>
      </c>
      <c r="Q6" s="84">
        <v>92.5</v>
      </c>
      <c r="R6" s="84">
        <v>92.25</v>
      </c>
      <c r="S6" s="84">
        <v>92</v>
      </c>
      <c r="T6" s="84">
        <v>91.75</v>
      </c>
      <c r="U6" s="84">
        <v>91.5</v>
      </c>
      <c r="V6" s="84">
        <v>91.25</v>
      </c>
      <c r="W6" s="84">
        <v>91</v>
      </c>
      <c r="X6" s="81"/>
      <c r="Y6" s="83" t="s">
        <v>45</v>
      </c>
      <c r="Z6" s="61">
        <v>92</v>
      </c>
      <c r="AB6" s="87" t="s">
        <v>63</v>
      </c>
      <c r="AC6" s="129" t="s">
        <v>48</v>
      </c>
    </row>
    <row r="7" spans="4:29" ht="12.75">
      <c r="D7" s="90" t="s">
        <v>46</v>
      </c>
      <c r="E7" s="84">
        <v>97.4</v>
      </c>
      <c r="F7" s="84">
        <v>96.1</v>
      </c>
      <c r="G7" s="84">
        <v>94.75</v>
      </c>
      <c r="H7" s="86">
        <v>93.5</v>
      </c>
      <c r="I7" s="84">
        <v>93.25</v>
      </c>
      <c r="J7" s="84">
        <v>93</v>
      </c>
      <c r="K7" s="84">
        <v>92.75</v>
      </c>
      <c r="L7" s="84">
        <v>92.5</v>
      </c>
      <c r="M7" s="84">
        <v>92.25</v>
      </c>
      <c r="N7" s="84">
        <v>92</v>
      </c>
      <c r="O7" s="84">
        <v>91.75</v>
      </c>
      <c r="P7" s="84">
        <v>91.5</v>
      </c>
      <c r="Q7" s="84">
        <v>91.25</v>
      </c>
      <c r="R7" s="84">
        <v>91</v>
      </c>
      <c r="S7" s="84">
        <v>90.75</v>
      </c>
      <c r="T7" s="84">
        <v>90.5</v>
      </c>
      <c r="U7" s="84">
        <v>90.25</v>
      </c>
      <c r="V7" s="84">
        <v>90</v>
      </c>
      <c r="W7" s="84">
        <v>89.4</v>
      </c>
      <c r="X7" s="81"/>
      <c r="Y7" s="83" t="s">
        <v>46</v>
      </c>
      <c r="Z7" s="61">
        <v>90</v>
      </c>
      <c r="AB7" s="87" t="s">
        <v>83</v>
      </c>
      <c r="AC7" s="129" t="s">
        <v>52</v>
      </c>
    </row>
    <row r="8" spans="4:29" ht="12.75">
      <c r="D8" s="90" t="s">
        <v>47</v>
      </c>
      <c r="E8" s="84">
        <v>97.2</v>
      </c>
      <c r="F8" s="84">
        <v>95.9</v>
      </c>
      <c r="G8" s="84">
        <v>94.5</v>
      </c>
      <c r="H8" s="84">
        <v>93.25</v>
      </c>
      <c r="I8" s="86">
        <v>92</v>
      </c>
      <c r="J8" s="84">
        <v>91.7</v>
      </c>
      <c r="K8" s="84">
        <v>91.4</v>
      </c>
      <c r="L8" s="84">
        <v>91.1</v>
      </c>
      <c r="M8" s="84">
        <v>90.8</v>
      </c>
      <c r="N8" s="84">
        <v>90.5</v>
      </c>
      <c r="O8" s="84">
        <v>90.2</v>
      </c>
      <c r="P8" s="84">
        <v>89.9</v>
      </c>
      <c r="Q8" s="84">
        <v>89.6</v>
      </c>
      <c r="R8" s="84">
        <v>89.3</v>
      </c>
      <c r="S8" s="84">
        <v>89</v>
      </c>
      <c r="T8" s="84">
        <v>88.7</v>
      </c>
      <c r="U8" s="84">
        <v>88.4</v>
      </c>
      <c r="V8" s="84">
        <v>88.1</v>
      </c>
      <c r="W8" s="84">
        <v>87.8</v>
      </c>
      <c r="X8" s="81"/>
      <c r="Y8" s="83" t="s">
        <v>47</v>
      </c>
      <c r="Z8" s="61">
        <v>88</v>
      </c>
      <c r="AB8" s="87" t="s">
        <v>139</v>
      </c>
      <c r="AC8" s="129" t="s">
        <v>50</v>
      </c>
    </row>
    <row r="9" spans="4:29" ht="12.75">
      <c r="D9" s="90" t="s">
        <v>48</v>
      </c>
      <c r="E9" s="84">
        <v>97</v>
      </c>
      <c r="F9" s="84">
        <v>95.7</v>
      </c>
      <c r="G9" s="84">
        <v>94.25</v>
      </c>
      <c r="H9" s="84">
        <v>93</v>
      </c>
      <c r="I9" s="84">
        <v>91.7</v>
      </c>
      <c r="J9" s="86">
        <v>91</v>
      </c>
      <c r="K9" s="84">
        <v>90.7</v>
      </c>
      <c r="L9" s="84">
        <v>90.4</v>
      </c>
      <c r="M9" s="84">
        <v>90.1</v>
      </c>
      <c r="N9" s="84">
        <v>89.8</v>
      </c>
      <c r="O9" s="84">
        <v>89.5</v>
      </c>
      <c r="P9" s="84">
        <v>89.2</v>
      </c>
      <c r="Q9" s="84">
        <v>88.9</v>
      </c>
      <c r="R9" s="84">
        <v>88.6</v>
      </c>
      <c r="S9" s="84">
        <v>88.3</v>
      </c>
      <c r="T9" s="84">
        <v>88</v>
      </c>
      <c r="U9" s="84">
        <v>87.7</v>
      </c>
      <c r="V9" s="84">
        <v>87.4</v>
      </c>
      <c r="W9" s="84">
        <v>86.8</v>
      </c>
      <c r="X9" s="81"/>
      <c r="Y9" s="83" t="s">
        <v>48</v>
      </c>
      <c r="Z9" s="61">
        <v>86.5</v>
      </c>
      <c r="AB9" s="87" t="s">
        <v>60</v>
      </c>
      <c r="AC9" s="129" t="s">
        <v>46</v>
      </c>
    </row>
    <row r="10" spans="4:29" ht="12.75">
      <c r="D10" s="91" t="s">
        <v>8</v>
      </c>
      <c r="E10" s="84">
        <v>96.8</v>
      </c>
      <c r="F10" s="84">
        <v>95.5</v>
      </c>
      <c r="G10" s="84">
        <v>94</v>
      </c>
      <c r="H10" s="84">
        <v>92.75</v>
      </c>
      <c r="I10" s="84">
        <v>91.4</v>
      </c>
      <c r="J10" s="84">
        <v>90.7</v>
      </c>
      <c r="K10" s="86">
        <v>90</v>
      </c>
      <c r="L10" s="84">
        <v>89.65</v>
      </c>
      <c r="M10" s="84">
        <v>89.3</v>
      </c>
      <c r="N10" s="84">
        <v>88.95</v>
      </c>
      <c r="O10" s="84">
        <v>88.6</v>
      </c>
      <c r="P10" s="84">
        <v>88.25</v>
      </c>
      <c r="Q10" s="84">
        <v>87.9</v>
      </c>
      <c r="R10" s="84">
        <v>87.55</v>
      </c>
      <c r="S10" s="84">
        <v>87.2</v>
      </c>
      <c r="T10" s="84">
        <v>86.85</v>
      </c>
      <c r="U10" s="84">
        <v>86.5</v>
      </c>
      <c r="V10" s="84">
        <v>86.15</v>
      </c>
      <c r="W10" s="84">
        <v>85.8</v>
      </c>
      <c r="X10" s="81"/>
      <c r="Y10" s="61" t="s">
        <v>8</v>
      </c>
      <c r="Z10" s="61">
        <v>85</v>
      </c>
      <c r="AB10" s="87" t="s">
        <v>137</v>
      </c>
      <c r="AC10" s="129" t="s">
        <v>46</v>
      </c>
    </row>
    <row r="11" spans="4:29" ht="12.75">
      <c r="D11" s="90" t="s">
        <v>10</v>
      </c>
      <c r="E11" s="84">
        <v>96.6</v>
      </c>
      <c r="F11" s="84">
        <v>95.3</v>
      </c>
      <c r="G11" s="84">
        <v>93.75</v>
      </c>
      <c r="H11" s="84">
        <v>92.5</v>
      </c>
      <c r="I11" s="84">
        <v>91.1</v>
      </c>
      <c r="J11" s="84">
        <v>90.4</v>
      </c>
      <c r="K11" s="84">
        <v>89.65</v>
      </c>
      <c r="L11" s="86">
        <v>89</v>
      </c>
      <c r="M11" s="84">
        <v>88.65</v>
      </c>
      <c r="N11" s="84">
        <v>88.3</v>
      </c>
      <c r="O11" s="84">
        <v>87.95</v>
      </c>
      <c r="P11" s="84">
        <v>87.6</v>
      </c>
      <c r="Q11" s="84">
        <v>87.25</v>
      </c>
      <c r="R11" s="84">
        <v>86.9</v>
      </c>
      <c r="S11" s="84">
        <v>86.55</v>
      </c>
      <c r="T11" s="84">
        <v>86.2</v>
      </c>
      <c r="U11" s="84">
        <v>85.8500000000001</v>
      </c>
      <c r="V11" s="84">
        <v>85.5000000000001</v>
      </c>
      <c r="W11" s="84">
        <v>84.7</v>
      </c>
      <c r="X11" s="81"/>
      <c r="Y11" s="83" t="s">
        <v>10</v>
      </c>
      <c r="Z11" s="61">
        <v>83.5</v>
      </c>
      <c r="AB11" s="87" t="s">
        <v>82</v>
      </c>
      <c r="AC11" s="129" t="s">
        <v>9</v>
      </c>
    </row>
    <row r="12" spans="4:29" ht="12.75">
      <c r="D12" s="90" t="s">
        <v>49</v>
      </c>
      <c r="E12" s="84">
        <v>96.4</v>
      </c>
      <c r="F12" s="84">
        <v>95.1</v>
      </c>
      <c r="G12" s="84">
        <v>93.5</v>
      </c>
      <c r="H12" s="84">
        <v>92.25</v>
      </c>
      <c r="I12" s="84">
        <v>90.8</v>
      </c>
      <c r="J12" s="84">
        <v>90.1</v>
      </c>
      <c r="K12" s="84">
        <v>89.3</v>
      </c>
      <c r="L12" s="84">
        <v>88.65</v>
      </c>
      <c r="M12" s="86">
        <v>88</v>
      </c>
      <c r="N12" s="84">
        <v>87.6</v>
      </c>
      <c r="O12" s="84">
        <v>87.2</v>
      </c>
      <c r="P12" s="84">
        <v>86.8</v>
      </c>
      <c r="Q12" s="84">
        <v>86.4</v>
      </c>
      <c r="R12" s="84">
        <v>86</v>
      </c>
      <c r="S12" s="84">
        <v>85.6</v>
      </c>
      <c r="T12" s="84">
        <v>85.2</v>
      </c>
      <c r="U12" s="84">
        <v>84.8</v>
      </c>
      <c r="V12" s="84">
        <v>84.4</v>
      </c>
      <c r="W12" s="84">
        <v>84</v>
      </c>
      <c r="X12" s="81"/>
      <c r="Y12" s="83" t="s">
        <v>49</v>
      </c>
      <c r="Z12" s="61">
        <v>82</v>
      </c>
      <c r="AB12" s="87" t="s">
        <v>138</v>
      </c>
      <c r="AC12" s="129">
        <v>7</v>
      </c>
    </row>
    <row r="13" spans="4:29" ht="12.75">
      <c r="D13" s="90" t="s">
        <v>50</v>
      </c>
      <c r="E13" s="84">
        <v>96.2</v>
      </c>
      <c r="F13" s="84">
        <v>94.9</v>
      </c>
      <c r="G13" s="84">
        <v>93.25</v>
      </c>
      <c r="H13" s="84">
        <v>92</v>
      </c>
      <c r="I13" s="84">
        <v>90.5</v>
      </c>
      <c r="J13" s="84">
        <v>89.8</v>
      </c>
      <c r="K13" s="84">
        <v>88.95</v>
      </c>
      <c r="L13" s="84">
        <v>88.3</v>
      </c>
      <c r="M13" s="84">
        <v>87.6</v>
      </c>
      <c r="N13" s="86">
        <v>87</v>
      </c>
      <c r="O13" s="84">
        <v>86.6</v>
      </c>
      <c r="P13" s="84">
        <v>86.2</v>
      </c>
      <c r="Q13" s="84">
        <v>85.8</v>
      </c>
      <c r="R13" s="84">
        <v>85.4</v>
      </c>
      <c r="S13" s="84">
        <v>85</v>
      </c>
      <c r="T13" s="84">
        <v>84.6</v>
      </c>
      <c r="U13" s="84">
        <v>84.2</v>
      </c>
      <c r="V13" s="84">
        <v>83.8</v>
      </c>
      <c r="W13" s="84">
        <v>83.25</v>
      </c>
      <c r="X13" s="81"/>
      <c r="Y13" s="83" t="s">
        <v>50</v>
      </c>
      <c r="Z13" s="61">
        <v>80.5</v>
      </c>
      <c r="AB13" s="87" t="s">
        <v>67</v>
      </c>
      <c r="AC13" s="129" t="s">
        <v>48</v>
      </c>
    </row>
    <row r="14" spans="4:29" ht="12.75">
      <c r="D14" s="91" t="s">
        <v>9</v>
      </c>
      <c r="E14" s="84">
        <v>96</v>
      </c>
      <c r="F14" s="84">
        <v>94.7</v>
      </c>
      <c r="G14" s="84">
        <v>93</v>
      </c>
      <c r="H14" s="84">
        <v>91.75</v>
      </c>
      <c r="I14" s="84">
        <v>90.2</v>
      </c>
      <c r="J14" s="84">
        <v>89.5</v>
      </c>
      <c r="K14" s="84">
        <v>88.6</v>
      </c>
      <c r="L14" s="84">
        <v>87.95</v>
      </c>
      <c r="M14" s="84">
        <v>87.2</v>
      </c>
      <c r="N14" s="84">
        <v>86.6</v>
      </c>
      <c r="O14" s="86">
        <v>86</v>
      </c>
      <c r="P14" s="84">
        <v>85.55</v>
      </c>
      <c r="Q14" s="84">
        <v>85.1</v>
      </c>
      <c r="R14" s="84">
        <v>84.75</v>
      </c>
      <c r="S14" s="84">
        <v>84.2</v>
      </c>
      <c r="T14" s="84">
        <v>83.85</v>
      </c>
      <c r="U14" s="84">
        <v>83.4</v>
      </c>
      <c r="V14" s="84">
        <v>82.95</v>
      </c>
      <c r="W14" s="84">
        <v>82.5</v>
      </c>
      <c r="X14" s="81"/>
      <c r="Y14" s="61" t="s">
        <v>9</v>
      </c>
      <c r="Z14" s="61">
        <v>79</v>
      </c>
      <c r="AB14" s="87" t="s">
        <v>71</v>
      </c>
      <c r="AC14" s="129" t="s">
        <v>8</v>
      </c>
    </row>
    <row r="15" spans="4:29" ht="12.75">
      <c r="D15" s="90" t="s">
        <v>11</v>
      </c>
      <c r="E15" s="84">
        <v>95.8</v>
      </c>
      <c r="F15" s="84">
        <v>94.5</v>
      </c>
      <c r="G15" s="84">
        <v>92.75</v>
      </c>
      <c r="H15" s="84">
        <v>91.5</v>
      </c>
      <c r="I15" s="84">
        <v>89.9</v>
      </c>
      <c r="J15" s="84">
        <v>89.2</v>
      </c>
      <c r="K15" s="84">
        <v>88.25</v>
      </c>
      <c r="L15" s="84">
        <v>87.6</v>
      </c>
      <c r="M15" s="84">
        <v>86.8</v>
      </c>
      <c r="N15" s="84">
        <v>86.2</v>
      </c>
      <c r="O15" s="84">
        <v>85.55</v>
      </c>
      <c r="P15" s="86">
        <v>85</v>
      </c>
      <c r="Q15" s="84">
        <v>84.55</v>
      </c>
      <c r="R15" s="84">
        <v>84.1</v>
      </c>
      <c r="S15" s="84">
        <v>83.65</v>
      </c>
      <c r="T15" s="84">
        <v>83.2</v>
      </c>
      <c r="U15" s="84">
        <v>82.75</v>
      </c>
      <c r="V15" s="84">
        <v>82.3</v>
      </c>
      <c r="W15" s="84">
        <v>81.75</v>
      </c>
      <c r="X15" s="81"/>
      <c r="Y15" s="83" t="s">
        <v>11</v>
      </c>
      <c r="Z15" s="61">
        <v>77.5</v>
      </c>
      <c r="AB15" s="87" t="s">
        <v>61</v>
      </c>
      <c r="AC15" s="129" t="s">
        <v>46</v>
      </c>
    </row>
    <row r="16" spans="4:29" ht="12.75">
      <c r="D16" s="90" t="s">
        <v>51</v>
      </c>
      <c r="E16" s="84">
        <v>95.6</v>
      </c>
      <c r="F16" s="84">
        <v>94.3</v>
      </c>
      <c r="G16" s="84">
        <v>92.5</v>
      </c>
      <c r="H16" s="84">
        <v>91.25</v>
      </c>
      <c r="I16" s="84">
        <v>89.6</v>
      </c>
      <c r="J16" s="84">
        <v>88.9</v>
      </c>
      <c r="K16" s="84">
        <v>87.9</v>
      </c>
      <c r="L16" s="84">
        <v>87.25</v>
      </c>
      <c r="M16" s="84">
        <v>86.4</v>
      </c>
      <c r="N16" s="84">
        <v>85.8</v>
      </c>
      <c r="O16" s="84">
        <v>85.1</v>
      </c>
      <c r="P16" s="84">
        <v>84.55</v>
      </c>
      <c r="Q16" s="86">
        <v>84</v>
      </c>
      <c r="R16" s="84">
        <v>83.5</v>
      </c>
      <c r="S16" s="84">
        <v>83</v>
      </c>
      <c r="T16" s="84">
        <v>82.5</v>
      </c>
      <c r="U16" s="84">
        <v>82</v>
      </c>
      <c r="V16" s="84">
        <v>81.5</v>
      </c>
      <c r="W16" s="84">
        <v>81</v>
      </c>
      <c r="X16" s="81"/>
      <c r="Y16" s="83" t="s">
        <v>51</v>
      </c>
      <c r="Z16" s="61">
        <v>76</v>
      </c>
      <c r="AB16" s="87" t="s">
        <v>89</v>
      </c>
      <c r="AC16" s="129" t="s">
        <v>12</v>
      </c>
    </row>
    <row r="17" spans="4:29" ht="12.75">
      <c r="D17" s="90" t="s">
        <v>52</v>
      </c>
      <c r="E17" s="84">
        <v>95.4</v>
      </c>
      <c r="F17" s="84">
        <v>94.1</v>
      </c>
      <c r="G17" s="84">
        <v>92.25</v>
      </c>
      <c r="H17" s="84">
        <v>91</v>
      </c>
      <c r="I17" s="84">
        <v>89.3</v>
      </c>
      <c r="J17" s="84">
        <v>88.6</v>
      </c>
      <c r="K17" s="84">
        <v>87.55</v>
      </c>
      <c r="L17" s="84">
        <v>86.9</v>
      </c>
      <c r="M17" s="84">
        <v>86</v>
      </c>
      <c r="N17" s="84">
        <v>85.4</v>
      </c>
      <c r="O17" s="84">
        <v>84.75</v>
      </c>
      <c r="P17" s="84">
        <v>84.1</v>
      </c>
      <c r="Q17" s="84">
        <v>83.5</v>
      </c>
      <c r="R17" s="86">
        <v>83</v>
      </c>
      <c r="S17" s="84">
        <v>82.5</v>
      </c>
      <c r="T17" s="84">
        <v>82</v>
      </c>
      <c r="U17" s="84">
        <v>81.5</v>
      </c>
      <c r="V17" s="84">
        <v>81</v>
      </c>
      <c r="W17" s="84">
        <v>80.4</v>
      </c>
      <c r="X17" s="81"/>
      <c r="Y17" s="83" t="s">
        <v>52</v>
      </c>
      <c r="Z17" s="61">
        <v>74.5</v>
      </c>
      <c r="AB17" s="87" t="s">
        <v>85</v>
      </c>
      <c r="AC17" s="129" t="s">
        <v>51</v>
      </c>
    </row>
    <row r="18" spans="4:29" ht="12.75">
      <c r="D18" s="91" t="s">
        <v>13</v>
      </c>
      <c r="E18" s="84">
        <v>95.2</v>
      </c>
      <c r="F18" s="84">
        <v>93.9</v>
      </c>
      <c r="G18" s="84">
        <v>92</v>
      </c>
      <c r="H18" s="84">
        <v>90.75</v>
      </c>
      <c r="I18" s="84">
        <v>89</v>
      </c>
      <c r="J18" s="84">
        <v>88.3</v>
      </c>
      <c r="K18" s="84">
        <v>87.2</v>
      </c>
      <c r="L18" s="84">
        <v>86.55</v>
      </c>
      <c r="M18" s="84">
        <v>85.6</v>
      </c>
      <c r="N18" s="84">
        <v>85</v>
      </c>
      <c r="O18" s="84">
        <v>84.2</v>
      </c>
      <c r="P18" s="84">
        <v>83.65</v>
      </c>
      <c r="Q18" s="84">
        <v>83</v>
      </c>
      <c r="R18" s="84">
        <v>82.5</v>
      </c>
      <c r="S18" s="86">
        <v>82</v>
      </c>
      <c r="T18" s="84">
        <v>81.45</v>
      </c>
      <c r="U18" s="84">
        <v>80.9</v>
      </c>
      <c r="V18" s="84">
        <v>80.35</v>
      </c>
      <c r="W18" s="84">
        <v>79.8</v>
      </c>
      <c r="X18" s="81"/>
      <c r="Y18" s="61" t="s">
        <v>13</v>
      </c>
      <c r="Z18" s="61">
        <v>73</v>
      </c>
      <c r="AB18" s="87" t="s">
        <v>74</v>
      </c>
      <c r="AC18" s="129" t="s">
        <v>50</v>
      </c>
    </row>
    <row r="19" spans="4:29" ht="12.75">
      <c r="D19" s="90" t="s">
        <v>12</v>
      </c>
      <c r="E19" s="84">
        <v>95</v>
      </c>
      <c r="F19" s="84">
        <v>93.7</v>
      </c>
      <c r="G19" s="84">
        <v>91.75</v>
      </c>
      <c r="H19" s="84">
        <v>90.5</v>
      </c>
      <c r="I19" s="84">
        <v>88.7</v>
      </c>
      <c r="J19" s="84">
        <v>88</v>
      </c>
      <c r="K19" s="84">
        <v>86.85</v>
      </c>
      <c r="L19" s="84">
        <v>86.2</v>
      </c>
      <c r="M19" s="84">
        <v>85.2</v>
      </c>
      <c r="N19" s="84">
        <v>84.6</v>
      </c>
      <c r="O19" s="84">
        <v>83.85</v>
      </c>
      <c r="P19" s="84">
        <v>83.2</v>
      </c>
      <c r="Q19" s="84">
        <v>82.5</v>
      </c>
      <c r="R19" s="84">
        <v>82</v>
      </c>
      <c r="S19" s="84">
        <v>81.45</v>
      </c>
      <c r="T19" s="86">
        <v>81</v>
      </c>
      <c r="U19" s="84">
        <v>80.45</v>
      </c>
      <c r="V19" s="84">
        <v>79.9</v>
      </c>
      <c r="W19" s="84">
        <v>79.3</v>
      </c>
      <c r="X19" s="81"/>
      <c r="Y19" s="83" t="s">
        <v>12</v>
      </c>
      <c r="Z19" s="61">
        <v>71.5</v>
      </c>
      <c r="AB19" s="87" t="s">
        <v>76</v>
      </c>
      <c r="AC19" s="129" t="s">
        <v>9</v>
      </c>
    </row>
    <row r="20" spans="4:29" ht="12.75">
      <c r="D20" s="90" t="s">
        <v>53</v>
      </c>
      <c r="E20" s="84">
        <v>94.8</v>
      </c>
      <c r="F20" s="84">
        <v>93.5</v>
      </c>
      <c r="G20" s="84">
        <v>91.5</v>
      </c>
      <c r="H20" s="84">
        <v>90.25</v>
      </c>
      <c r="I20" s="84">
        <v>88.4</v>
      </c>
      <c r="J20" s="84">
        <v>87.7</v>
      </c>
      <c r="K20" s="84">
        <v>86.5</v>
      </c>
      <c r="L20" s="84">
        <v>85.8500000000001</v>
      </c>
      <c r="M20" s="84">
        <v>84.8</v>
      </c>
      <c r="N20" s="84">
        <v>84.2</v>
      </c>
      <c r="O20" s="84">
        <v>83.4</v>
      </c>
      <c r="P20" s="84">
        <v>82.75</v>
      </c>
      <c r="Q20" s="84">
        <v>82</v>
      </c>
      <c r="R20" s="84">
        <v>81.5</v>
      </c>
      <c r="S20" s="84">
        <v>80.9</v>
      </c>
      <c r="T20" s="84">
        <v>80.45</v>
      </c>
      <c r="U20" s="86">
        <v>80</v>
      </c>
      <c r="V20" s="84">
        <v>79.4</v>
      </c>
      <c r="W20" s="84">
        <v>78.8</v>
      </c>
      <c r="X20" s="81"/>
      <c r="Y20" s="83" t="s">
        <v>53</v>
      </c>
      <c r="Z20" s="61">
        <v>70</v>
      </c>
      <c r="AB20" s="87" t="s">
        <v>78</v>
      </c>
      <c r="AC20" s="129" t="s">
        <v>51</v>
      </c>
    </row>
    <row r="21" spans="4:29" ht="12.75">
      <c r="D21" s="90" t="s">
        <v>54</v>
      </c>
      <c r="E21" s="84">
        <v>94.6</v>
      </c>
      <c r="F21" s="84">
        <v>93.3</v>
      </c>
      <c r="G21" s="84">
        <v>91.25</v>
      </c>
      <c r="H21" s="84">
        <v>90</v>
      </c>
      <c r="I21" s="84">
        <v>88.1</v>
      </c>
      <c r="J21" s="84">
        <v>87.4</v>
      </c>
      <c r="K21" s="84">
        <v>86.15</v>
      </c>
      <c r="L21" s="84">
        <v>85.5000000000001</v>
      </c>
      <c r="M21" s="84">
        <v>84.4</v>
      </c>
      <c r="N21" s="84">
        <v>83.8</v>
      </c>
      <c r="O21" s="84">
        <v>82.95</v>
      </c>
      <c r="P21" s="84">
        <v>82.3</v>
      </c>
      <c r="Q21" s="84">
        <v>81.5</v>
      </c>
      <c r="R21" s="84">
        <v>81</v>
      </c>
      <c r="S21" s="84">
        <v>80.35</v>
      </c>
      <c r="T21" s="84">
        <v>79.9</v>
      </c>
      <c r="U21" s="84">
        <v>79.4</v>
      </c>
      <c r="V21" s="86">
        <v>79</v>
      </c>
      <c r="W21" s="84">
        <v>78.4</v>
      </c>
      <c r="X21" s="81"/>
      <c r="Y21" s="83" t="s">
        <v>54</v>
      </c>
      <c r="Z21" s="61">
        <v>68.5</v>
      </c>
      <c r="AB21" s="87" t="s">
        <v>68</v>
      </c>
      <c r="AC21" s="129" t="s">
        <v>8</v>
      </c>
    </row>
    <row r="22" spans="4:29" ht="12.75">
      <c r="D22" s="91">
        <v>7</v>
      </c>
      <c r="E22" s="84">
        <v>94.4</v>
      </c>
      <c r="F22" s="84">
        <v>92.7</v>
      </c>
      <c r="G22" s="84">
        <v>91</v>
      </c>
      <c r="H22" s="84">
        <v>89.4</v>
      </c>
      <c r="I22" s="84">
        <v>87.8</v>
      </c>
      <c r="J22" s="84">
        <v>86.8</v>
      </c>
      <c r="K22" s="84">
        <v>85.8</v>
      </c>
      <c r="L22" s="84">
        <v>84.7</v>
      </c>
      <c r="M22" s="84">
        <v>84</v>
      </c>
      <c r="N22" s="84">
        <v>83.25</v>
      </c>
      <c r="O22" s="84">
        <v>82.5</v>
      </c>
      <c r="P22" s="84">
        <v>81.75</v>
      </c>
      <c r="Q22" s="84">
        <v>81</v>
      </c>
      <c r="R22" s="84">
        <v>80.4</v>
      </c>
      <c r="S22" s="84">
        <v>79.8</v>
      </c>
      <c r="T22" s="84">
        <v>79.3</v>
      </c>
      <c r="U22" s="84">
        <v>78.8</v>
      </c>
      <c r="V22" s="84">
        <v>78.4</v>
      </c>
      <c r="W22" s="86">
        <v>78</v>
      </c>
      <c r="X22" s="81"/>
      <c r="Y22" s="61">
        <v>7</v>
      </c>
      <c r="Z22" s="61">
        <v>67</v>
      </c>
      <c r="AB22" s="87" t="s">
        <v>79</v>
      </c>
      <c r="AC22" s="129" t="s">
        <v>51</v>
      </c>
    </row>
    <row r="23" spans="5:29" ht="12.75">
      <c r="E23" s="57"/>
      <c r="F23" s="57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AB23" s="87" t="s">
        <v>80</v>
      </c>
      <c r="AC23" s="129" t="s">
        <v>9</v>
      </c>
    </row>
    <row r="24" spans="28:29" ht="12.75">
      <c r="AB24" s="87" t="s">
        <v>77</v>
      </c>
      <c r="AC24" s="129" t="s">
        <v>48</v>
      </c>
    </row>
    <row r="25" spans="2:29" ht="12.75">
      <c r="B25" s="59"/>
      <c r="E25" s="57"/>
      <c r="F25" s="57"/>
      <c r="G25" s="58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AB25" s="87" t="s">
        <v>86</v>
      </c>
      <c r="AC25" s="129" t="s">
        <v>52</v>
      </c>
    </row>
    <row r="26" spans="1:29" ht="15.75">
      <c r="A26" s="182" t="s">
        <v>25</v>
      </c>
      <c r="D26" s="60" t="s">
        <v>23</v>
      </c>
      <c r="E26" s="90" t="s">
        <v>43</v>
      </c>
      <c r="F26" s="90" t="s">
        <v>44</v>
      </c>
      <c r="G26" s="90" t="s">
        <v>45</v>
      </c>
      <c r="H26" s="90" t="s">
        <v>46</v>
      </c>
      <c r="I26" s="90" t="s">
        <v>47</v>
      </c>
      <c r="J26" s="90" t="s">
        <v>48</v>
      </c>
      <c r="K26" s="91" t="s">
        <v>8</v>
      </c>
      <c r="L26" s="90" t="s">
        <v>10</v>
      </c>
      <c r="M26" s="90" t="s">
        <v>49</v>
      </c>
      <c r="N26" s="90" t="s">
        <v>50</v>
      </c>
      <c r="O26" s="91" t="s">
        <v>9</v>
      </c>
      <c r="P26" s="90" t="s">
        <v>11</v>
      </c>
      <c r="Q26" s="90" t="s">
        <v>51</v>
      </c>
      <c r="R26" s="90" t="s">
        <v>52</v>
      </c>
      <c r="S26" s="91" t="s">
        <v>13</v>
      </c>
      <c r="T26" s="90" t="s">
        <v>12</v>
      </c>
      <c r="U26" s="90" t="s">
        <v>53</v>
      </c>
      <c r="V26" s="90" t="s">
        <v>54</v>
      </c>
      <c r="W26" s="91">
        <v>7</v>
      </c>
      <c r="X26" s="80"/>
      <c r="Y26" s="89" t="s">
        <v>0</v>
      </c>
      <c r="Z26" s="89" t="s">
        <v>34</v>
      </c>
      <c r="AB26" s="87" t="s">
        <v>70</v>
      </c>
      <c r="AC26" s="129" t="s">
        <v>8</v>
      </c>
    </row>
    <row r="27" spans="4:29" ht="12.75">
      <c r="D27" s="90" t="s">
        <v>43</v>
      </c>
      <c r="E27" s="85">
        <f aca="true" t="shared" si="0" ref="E27:W27">0.75*(100-E4)</f>
        <v>1.5</v>
      </c>
      <c r="F27" s="86">
        <f t="shared" si="0"/>
        <v>1.6500000000000021</v>
      </c>
      <c r="G27" s="86">
        <f t="shared" si="0"/>
        <v>1.8000000000000043</v>
      </c>
      <c r="H27" s="86">
        <f t="shared" si="0"/>
        <v>1.9499999999999957</v>
      </c>
      <c r="I27" s="86">
        <f t="shared" si="0"/>
        <v>2.099999999999998</v>
      </c>
      <c r="J27" s="86">
        <f t="shared" si="0"/>
        <v>2.25</v>
      </c>
      <c r="K27" s="86">
        <f t="shared" si="0"/>
        <v>2.400000000000002</v>
      </c>
      <c r="L27" s="86">
        <f t="shared" si="0"/>
        <v>2.5500000000000043</v>
      </c>
      <c r="M27" s="86">
        <f t="shared" si="0"/>
        <v>2.6999999999999957</v>
      </c>
      <c r="N27" s="86">
        <f t="shared" si="0"/>
        <v>2.849999999999998</v>
      </c>
      <c r="O27" s="86">
        <f t="shared" si="0"/>
        <v>3</v>
      </c>
      <c r="P27" s="86">
        <f t="shared" si="0"/>
        <v>3.150000000000002</v>
      </c>
      <c r="Q27" s="86">
        <f t="shared" si="0"/>
        <v>3.3000000000000043</v>
      </c>
      <c r="R27" s="86">
        <f t="shared" si="0"/>
        <v>3.4499999999999957</v>
      </c>
      <c r="S27" s="86">
        <f t="shared" si="0"/>
        <v>3.599999999999998</v>
      </c>
      <c r="T27" s="86">
        <f t="shared" si="0"/>
        <v>3.75</v>
      </c>
      <c r="U27" s="86">
        <f t="shared" si="0"/>
        <v>3.900000000000002</v>
      </c>
      <c r="V27" s="86">
        <f t="shared" si="0"/>
        <v>4.050000000000004</v>
      </c>
      <c r="W27" s="86">
        <f t="shared" si="0"/>
        <v>4.199999999999996</v>
      </c>
      <c r="X27" s="82"/>
      <c r="Y27" s="83" t="s">
        <v>43</v>
      </c>
      <c r="Z27" s="69">
        <f aca="true" t="shared" si="1" ref="Z27:Z45">0.75*(100-Z4)</f>
        <v>3</v>
      </c>
      <c r="AB27" s="87" t="s">
        <v>65</v>
      </c>
      <c r="AC27" s="129" t="s">
        <v>8</v>
      </c>
    </row>
    <row r="28" spans="4:29" ht="12.75">
      <c r="D28" s="90" t="s">
        <v>44</v>
      </c>
      <c r="E28" s="86">
        <f aca="true" t="shared" si="2" ref="E28:W28">0.75*(100-E5)</f>
        <v>1.6500000000000021</v>
      </c>
      <c r="F28" s="85">
        <f t="shared" si="2"/>
        <v>2.625</v>
      </c>
      <c r="G28" s="86">
        <f t="shared" si="2"/>
        <v>2.775000000000002</v>
      </c>
      <c r="H28" s="86">
        <f t="shared" si="2"/>
        <v>2.9250000000000043</v>
      </c>
      <c r="I28" s="86">
        <f t="shared" si="2"/>
        <v>3.0749999999999957</v>
      </c>
      <c r="J28" s="86">
        <f t="shared" si="2"/>
        <v>3.224999999999998</v>
      </c>
      <c r="K28" s="86">
        <f t="shared" si="2"/>
        <v>3.375</v>
      </c>
      <c r="L28" s="86">
        <f t="shared" si="2"/>
        <v>3.525000000000002</v>
      </c>
      <c r="M28" s="86">
        <f t="shared" si="2"/>
        <v>3.6750000000000043</v>
      </c>
      <c r="N28" s="86">
        <f t="shared" si="2"/>
        <v>3.8249999999999957</v>
      </c>
      <c r="O28" s="86">
        <f t="shared" si="2"/>
        <v>3.974999999999998</v>
      </c>
      <c r="P28" s="86">
        <f t="shared" si="2"/>
        <v>4.125</v>
      </c>
      <c r="Q28" s="86">
        <f t="shared" si="2"/>
        <v>4.275000000000002</v>
      </c>
      <c r="R28" s="86">
        <f t="shared" si="2"/>
        <v>4.425000000000004</v>
      </c>
      <c r="S28" s="86">
        <f t="shared" si="2"/>
        <v>4.574999999999996</v>
      </c>
      <c r="T28" s="86">
        <f t="shared" si="2"/>
        <v>4.724999999999998</v>
      </c>
      <c r="U28" s="86">
        <f t="shared" si="2"/>
        <v>4.875</v>
      </c>
      <c r="V28" s="86">
        <f t="shared" si="2"/>
        <v>5.025000000000002</v>
      </c>
      <c r="W28" s="86">
        <f t="shared" si="2"/>
        <v>5.474999999999998</v>
      </c>
      <c r="X28" s="82"/>
      <c r="Y28" s="83" t="s">
        <v>44</v>
      </c>
      <c r="Z28" s="69">
        <f t="shared" si="1"/>
        <v>4.5</v>
      </c>
      <c r="AB28" s="87" t="s">
        <v>92</v>
      </c>
      <c r="AC28" s="129" t="s">
        <v>13</v>
      </c>
    </row>
    <row r="29" spans="1:29" ht="12.75">
      <c r="A29" s="183" t="s">
        <v>26</v>
      </c>
      <c r="D29" s="90" t="s">
        <v>45</v>
      </c>
      <c r="E29" s="86">
        <f aca="true" t="shared" si="3" ref="E29:W29">0.75*(100-E6)</f>
        <v>1.8000000000000043</v>
      </c>
      <c r="F29" s="86">
        <f t="shared" si="3"/>
        <v>2.775000000000002</v>
      </c>
      <c r="G29" s="85">
        <f t="shared" si="3"/>
        <v>3.75</v>
      </c>
      <c r="H29" s="86">
        <f t="shared" si="3"/>
        <v>3.9375</v>
      </c>
      <c r="I29" s="86">
        <f t="shared" si="3"/>
        <v>4.125</v>
      </c>
      <c r="J29" s="86">
        <f t="shared" si="3"/>
        <v>4.3125</v>
      </c>
      <c r="K29" s="86">
        <f t="shared" si="3"/>
        <v>4.5</v>
      </c>
      <c r="L29" s="86">
        <f t="shared" si="3"/>
        <v>4.6875</v>
      </c>
      <c r="M29" s="86">
        <f t="shared" si="3"/>
        <v>4.875</v>
      </c>
      <c r="N29" s="86">
        <f t="shared" si="3"/>
        <v>5.0625</v>
      </c>
      <c r="O29" s="86">
        <f t="shared" si="3"/>
        <v>5.25</v>
      </c>
      <c r="P29" s="86">
        <f t="shared" si="3"/>
        <v>5.4375</v>
      </c>
      <c r="Q29" s="86">
        <f t="shared" si="3"/>
        <v>5.625</v>
      </c>
      <c r="R29" s="86">
        <f t="shared" si="3"/>
        <v>5.8125</v>
      </c>
      <c r="S29" s="86">
        <f t="shared" si="3"/>
        <v>6</v>
      </c>
      <c r="T29" s="86">
        <f t="shared" si="3"/>
        <v>6.1875</v>
      </c>
      <c r="U29" s="86">
        <f t="shared" si="3"/>
        <v>6.375</v>
      </c>
      <c r="V29" s="86">
        <f t="shared" si="3"/>
        <v>6.5625</v>
      </c>
      <c r="W29" s="86">
        <f t="shared" si="3"/>
        <v>6.75</v>
      </c>
      <c r="X29" s="82"/>
      <c r="Y29" s="83" t="s">
        <v>45</v>
      </c>
      <c r="Z29" s="69">
        <f t="shared" si="1"/>
        <v>6</v>
      </c>
      <c r="AB29" s="87" t="s">
        <v>66</v>
      </c>
      <c r="AC29" s="129" t="s">
        <v>10</v>
      </c>
    </row>
    <row r="30" spans="1:29" ht="12.75">
      <c r="A30" s="56" t="s">
        <v>27</v>
      </c>
      <c r="D30" s="90" t="s">
        <v>46</v>
      </c>
      <c r="E30" s="86">
        <f aca="true" t="shared" si="4" ref="E30:W30">0.75*(100-E7)</f>
        <v>1.9499999999999957</v>
      </c>
      <c r="F30" s="86">
        <f t="shared" si="4"/>
        <v>2.9250000000000043</v>
      </c>
      <c r="G30" s="86">
        <f t="shared" si="4"/>
        <v>3.9375</v>
      </c>
      <c r="H30" s="85">
        <f t="shared" si="4"/>
        <v>4.875</v>
      </c>
      <c r="I30" s="86">
        <f t="shared" si="4"/>
        <v>5.0625</v>
      </c>
      <c r="J30" s="86">
        <f t="shared" si="4"/>
        <v>5.25</v>
      </c>
      <c r="K30" s="86">
        <f t="shared" si="4"/>
        <v>5.4375</v>
      </c>
      <c r="L30" s="86">
        <f t="shared" si="4"/>
        <v>5.625</v>
      </c>
      <c r="M30" s="86">
        <f t="shared" si="4"/>
        <v>5.8125</v>
      </c>
      <c r="N30" s="86">
        <f t="shared" si="4"/>
        <v>6</v>
      </c>
      <c r="O30" s="86">
        <f t="shared" si="4"/>
        <v>6.1875</v>
      </c>
      <c r="P30" s="86">
        <f t="shared" si="4"/>
        <v>6.375</v>
      </c>
      <c r="Q30" s="86">
        <f t="shared" si="4"/>
        <v>6.5625</v>
      </c>
      <c r="R30" s="86">
        <f t="shared" si="4"/>
        <v>6.75</v>
      </c>
      <c r="S30" s="86">
        <f t="shared" si="4"/>
        <v>6.9375</v>
      </c>
      <c r="T30" s="86">
        <f t="shared" si="4"/>
        <v>7.125</v>
      </c>
      <c r="U30" s="86">
        <f t="shared" si="4"/>
        <v>7.3125</v>
      </c>
      <c r="V30" s="86">
        <f t="shared" si="4"/>
        <v>7.5</v>
      </c>
      <c r="W30" s="86">
        <f t="shared" si="4"/>
        <v>7.949999999999996</v>
      </c>
      <c r="X30" s="82"/>
      <c r="Y30" s="83" t="s">
        <v>46</v>
      </c>
      <c r="Z30" s="69">
        <f t="shared" si="1"/>
        <v>7.5</v>
      </c>
      <c r="AB30" s="108" t="s">
        <v>99</v>
      </c>
      <c r="AC30" s="128" t="s">
        <v>51</v>
      </c>
    </row>
    <row r="31" spans="4:29" ht="12.75">
      <c r="D31" s="90" t="s">
        <v>47</v>
      </c>
      <c r="E31" s="86">
        <f aca="true" t="shared" si="5" ref="E31:W31">0.75*(100-E8)</f>
        <v>2.099999999999998</v>
      </c>
      <c r="F31" s="86">
        <f t="shared" si="5"/>
        <v>3.0749999999999957</v>
      </c>
      <c r="G31" s="86">
        <f t="shared" si="5"/>
        <v>4.125</v>
      </c>
      <c r="H31" s="86">
        <f t="shared" si="5"/>
        <v>5.0625</v>
      </c>
      <c r="I31" s="85">
        <f t="shared" si="5"/>
        <v>6</v>
      </c>
      <c r="J31" s="86">
        <f t="shared" si="5"/>
        <v>6.224999999999998</v>
      </c>
      <c r="K31" s="86">
        <f t="shared" si="5"/>
        <v>6.449999999999996</v>
      </c>
      <c r="L31" s="86">
        <f t="shared" si="5"/>
        <v>6.675000000000004</v>
      </c>
      <c r="M31" s="86">
        <f t="shared" si="5"/>
        <v>6.900000000000002</v>
      </c>
      <c r="N31" s="86">
        <f t="shared" si="5"/>
        <v>7.125</v>
      </c>
      <c r="O31" s="86">
        <f t="shared" si="5"/>
        <v>7.349999999999998</v>
      </c>
      <c r="P31" s="86">
        <f t="shared" si="5"/>
        <v>7.574999999999996</v>
      </c>
      <c r="Q31" s="86">
        <f t="shared" si="5"/>
        <v>7.800000000000004</v>
      </c>
      <c r="R31" s="86">
        <f t="shared" si="5"/>
        <v>8.025000000000002</v>
      </c>
      <c r="S31" s="86">
        <f t="shared" si="5"/>
        <v>8.25</v>
      </c>
      <c r="T31" s="86">
        <f t="shared" si="5"/>
        <v>8.474999999999998</v>
      </c>
      <c r="U31" s="86">
        <f t="shared" si="5"/>
        <v>8.699999999999996</v>
      </c>
      <c r="V31" s="86">
        <f t="shared" si="5"/>
        <v>8.925000000000004</v>
      </c>
      <c r="W31" s="86">
        <f t="shared" si="5"/>
        <v>9.150000000000002</v>
      </c>
      <c r="X31" s="82"/>
      <c r="Y31" s="83" t="s">
        <v>47</v>
      </c>
      <c r="Z31" s="69">
        <f t="shared" si="1"/>
        <v>9</v>
      </c>
      <c r="AB31" s="87" t="s">
        <v>88</v>
      </c>
      <c r="AC31" s="129" t="s">
        <v>52</v>
      </c>
    </row>
    <row r="32" spans="4:29" ht="12.75">
      <c r="D32" s="90" t="s">
        <v>48</v>
      </c>
      <c r="E32" s="86">
        <f aca="true" t="shared" si="6" ref="E32:W32">0.75*(100-E9)</f>
        <v>2.25</v>
      </c>
      <c r="F32" s="86">
        <f t="shared" si="6"/>
        <v>3.224999999999998</v>
      </c>
      <c r="G32" s="86">
        <f t="shared" si="6"/>
        <v>4.3125</v>
      </c>
      <c r="H32" s="86">
        <f t="shared" si="6"/>
        <v>5.25</v>
      </c>
      <c r="I32" s="86">
        <f t="shared" si="6"/>
        <v>6.224999999999998</v>
      </c>
      <c r="J32" s="85">
        <f t="shared" si="6"/>
        <v>6.75</v>
      </c>
      <c r="K32" s="86">
        <f t="shared" si="6"/>
        <v>6.974999999999998</v>
      </c>
      <c r="L32" s="86">
        <f t="shared" si="6"/>
        <v>7.199999999999996</v>
      </c>
      <c r="M32" s="86">
        <f t="shared" si="6"/>
        <v>7.425000000000004</v>
      </c>
      <c r="N32" s="86">
        <f t="shared" si="6"/>
        <v>7.650000000000002</v>
      </c>
      <c r="O32" s="86">
        <f t="shared" si="6"/>
        <v>7.875</v>
      </c>
      <c r="P32" s="86">
        <f t="shared" si="6"/>
        <v>8.099999999999998</v>
      </c>
      <c r="Q32" s="86">
        <f t="shared" si="6"/>
        <v>8.324999999999996</v>
      </c>
      <c r="R32" s="86">
        <f t="shared" si="6"/>
        <v>8.550000000000004</v>
      </c>
      <c r="S32" s="86">
        <f t="shared" si="6"/>
        <v>8.775000000000002</v>
      </c>
      <c r="T32" s="86">
        <f t="shared" si="6"/>
        <v>9</v>
      </c>
      <c r="U32" s="86">
        <f t="shared" si="6"/>
        <v>9.224999999999998</v>
      </c>
      <c r="V32" s="86">
        <f t="shared" si="6"/>
        <v>9.449999999999996</v>
      </c>
      <c r="W32" s="86">
        <f t="shared" si="6"/>
        <v>9.900000000000002</v>
      </c>
      <c r="X32" s="82"/>
      <c r="Y32" s="83" t="s">
        <v>48</v>
      </c>
      <c r="Z32" s="69">
        <f t="shared" si="1"/>
        <v>10.125</v>
      </c>
      <c r="AB32" s="87" t="s">
        <v>140</v>
      </c>
      <c r="AC32" s="129">
        <v>7</v>
      </c>
    </row>
    <row r="33" spans="4:29" ht="12.75">
      <c r="D33" s="91" t="s">
        <v>8</v>
      </c>
      <c r="E33" s="86">
        <f aca="true" t="shared" si="7" ref="E33:W33">0.75*(100-E10)</f>
        <v>2.400000000000002</v>
      </c>
      <c r="F33" s="86">
        <f t="shared" si="7"/>
        <v>3.375</v>
      </c>
      <c r="G33" s="86">
        <f t="shared" si="7"/>
        <v>4.5</v>
      </c>
      <c r="H33" s="86">
        <f t="shared" si="7"/>
        <v>5.4375</v>
      </c>
      <c r="I33" s="86">
        <f t="shared" si="7"/>
        <v>6.449999999999996</v>
      </c>
      <c r="J33" s="86">
        <f t="shared" si="7"/>
        <v>6.974999999999998</v>
      </c>
      <c r="K33" s="85">
        <f t="shared" si="7"/>
        <v>7.5</v>
      </c>
      <c r="L33" s="86">
        <f t="shared" si="7"/>
        <v>7.762499999999996</v>
      </c>
      <c r="M33" s="86">
        <f t="shared" si="7"/>
        <v>8.025000000000002</v>
      </c>
      <c r="N33" s="86">
        <f t="shared" si="7"/>
        <v>8.287499999999998</v>
      </c>
      <c r="O33" s="86">
        <f t="shared" si="7"/>
        <v>8.550000000000004</v>
      </c>
      <c r="P33" s="86">
        <f t="shared" si="7"/>
        <v>8.8125</v>
      </c>
      <c r="Q33" s="86">
        <f t="shared" si="7"/>
        <v>9.074999999999996</v>
      </c>
      <c r="R33" s="86">
        <f t="shared" si="7"/>
        <v>9.337500000000002</v>
      </c>
      <c r="S33" s="86">
        <f t="shared" si="7"/>
        <v>9.599999999999998</v>
      </c>
      <c r="T33" s="86">
        <f t="shared" si="7"/>
        <v>9.862500000000004</v>
      </c>
      <c r="U33" s="86">
        <f t="shared" si="7"/>
        <v>10.125</v>
      </c>
      <c r="V33" s="86">
        <f t="shared" si="7"/>
        <v>10.387499999999996</v>
      </c>
      <c r="W33" s="86">
        <f t="shared" si="7"/>
        <v>10.650000000000002</v>
      </c>
      <c r="X33" s="82"/>
      <c r="Y33" s="61" t="s">
        <v>8</v>
      </c>
      <c r="Z33" s="69">
        <f t="shared" si="1"/>
        <v>11.25</v>
      </c>
      <c r="AB33" s="87" t="s">
        <v>90</v>
      </c>
      <c r="AC33" s="129" t="s">
        <v>11</v>
      </c>
    </row>
    <row r="34" spans="4:29" ht="12.75">
      <c r="D34" s="90" t="s">
        <v>10</v>
      </c>
      <c r="E34" s="86">
        <f aca="true" t="shared" si="8" ref="E34:W34">0.75*(100-E11)</f>
        <v>2.5500000000000043</v>
      </c>
      <c r="F34" s="86">
        <f t="shared" si="8"/>
        <v>3.525000000000002</v>
      </c>
      <c r="G34" s="86">
        <f t="shared" si="8"/>
        <v>4.6875</v>
      </c>
      <c r="H34" s="86">
        <f t="shared" si="8"/>
        <v>5.625</v>
      </c>
      <c r="I34" s="86">
        <f t="shared" si="8"/>
        <v>6.675000000000004</v>
      </c>
      <c r="J34" s="86">
        <f t="shared" si="8"/>
        <v>7.199999999999996</v>
      </c>
      <c r="K34" s="86">
        <f t="shared" si="8"/>
        <v>7.762499999999996</v>
      </c>
      <c r="L34" s="85">
        <f t="shared" si="8"/>
        <v>8.25</v>
      </c>
      <c r="M34" s="86">
        <f t="shared" si="8"/>
        <v>8.512499999999996</v>
      </c>
      <c r="N34" s="86">
        <f t="shared" si="8"/>
        <v>8.775000000000002</v>
      </c>
      <c r="O34" s="86">
        <f t="shared" si="8"/>
        <v>9.037499999999998</v>
      </c>
      <c r="P34" s="86">
        <f t="shared" si="8"/>
        <v>9.300000000000004</v>
      </c>
      <c r="Q34" s="86">
        <f t="shared" si="8"/>
        <v>9.5625</v>
      </c>
      <c r="R34" s="86">
        <f t="shared" si="8"/>
        <v>9.824999999999996</v>
      </c>
      <c r="S34" s="86">
        <f t="shared" si="8"/>
        <v>10.087500000000002</v>
      </c>
      <c r="T34" s="86">
        <f t="shared" si="8"/>
        <v>10.349999999999998</v>
      </c>
      <c r="U34" s="86">
        <f t="shared" si="8"/>
        <v>10.61249999999993</v>
      </c>
      <c r="V34" s="86">
        <f t="shared" si="8"/>
        <v>10.874999999999925</v>
      </c>
      <c r="W34" s="86">
        <f t="shared" si="8"/>
        <v>11.474999999999998</v>
      </c>
      <c r="X34" s="82"/>
      <c r="Y34" s="83" t="s">
        <v>10</v>
      </c>
      <c r="Z34" s="69">
        <f t="shared" si="1"/>
        <v>12.375</v>
      </c>
      <c r="AB34" s="87" t="s">
        <v>59</v>
      </c>
      <c r="AC34" s="129" t="s">
        <v>43</v>
      </c>
    </row>
    <row r="35" spans="4:29" ht="12.75">
      <c r="D35" s="90" t="s">
        <v>49</v>
      </c>
      <c r="E35" s="86">
        <f aca="true" t="shared" si="9" ref="E35:W35">0.75*(100-E12)</f>
        <v>2.6999999999999957</v>
      </c>
      <c r="F35" s="86">
        <f t="shared" si="9"/>
        <v>3.6750000000000043</v>
      </c>
      <c r="G35" s="86">
        <f t="shared" si="9"/>
        <v>4.875</v>
      </c>
      <c r="H35" s="86">
        <f t="shared" si="9"/>
        <v>5.8125</v>
      </c>
      <c r="I35" s="86">
        <f t="shared" si="9"/>
        <v>6.900000000000002</v>
      </c>
      <c r="J35" s="86">
        <f t="shared" si="9"/>
        <v>7.425000000000004</v>
      </c>
      <c r="K35" s="86">
        <f t="shared" si="9"/>
        <v>8.025000000000002</v>
      </c>
      <c r="L35" s="86">
        <f t="shared" si="9"/>
        <v>8.512499999999996</v>
      </c>
      <c r="M35" s="85">
        <f t="shared" si="9"/>
        <v>9</v>
      </c>
      <c r="N35" s="86">
        <f t="shared" si="9"/>
        <v>9.300000000000004</v>
      </c>
      <c r="O35" s="86">
        <f t="shared" si="9"/>
        <v>9.599999999999998</v>
      </c>
      <c r="P35" s="86">
        <f t="shared" si="9"/>
        <v>9.900000000000002</v>
      </c>
      <c r="Q35" s="86">
        <f t="shared" si="9"/>
        <v>10.199999999999996</v>
      </c>
      <c r="R35" s="86">
        <f t="shared" si="9"/>
        <v>10.5</v>
      </c>
      <c r="S35" s="86">
        <f t="shared" si="9"/>
        <v>10.800000000000004</v>
      </c>
      <c r="T35" s="86">
        <f t="shared" si="9"/>
        <v>11.099999999999998</v>
      </c>
      <c r="U35" s="86">
        <f t="shared" si="9"/>
        <v>11.400000000000002</v>
      </c>
      <c r="V35" s="86">
        <f t="shared" si="9"/>
        <v>11.699999999999996</v>
      </c>
      <c r="W35" s="86">
        <f t="shared" si="9"/>
        <v>12</v>
      </c>
      <c r="X35" s="82"/>
      <c r="Y35" s="83" t="s">
        <v>49</v>
      </c>
      <c r="Z35" s="69">
        <f t="shared" si="1"/>
        <v>13.5</v>
      </c>
      <c r="AB35" s="87" t="s">
        <v>64</v>
      </c>
      <c r="AC35" s="129" t="s">
        <v>47</v>
      </c>
    </row>
    <row r="36" spans="4:29" ht="12.75">
      <c r="D36" s="90" t="s">
        <v>50</v>
      </c>
      <c r="E36" s="86">
        <f aca="true" t="shared" si="10" ref="E36:W36">0.75*(100-E13)</f>
        <v>2.849999999999998</v>
      </c>
      <c r="F36" s="86">
        <f t="shared" si="10"/>
        <v>3.8249999999999957</v>
      </c>
      <c r="G36" s="86">
        <f t="shared" si="10"/>
        <v>5.0625</v>
      </c>
      <c r="H36" s="86">
        <f t="shared" si="10"/>
        <v>6</v>
      </c>
      <c r="I36" s="86">
        <f t="shared" si="10"/>
        <v>7.125</v>
      </c>
      <c r="J36" s="86">
        <f t="shared" si="10"/>
        <v>7.650000000000002</v>
      </c>
      <c r="K36" s="86">
        <f t="shared" si="10"/>
        <v>8.287499999999998</v>
      </c>
      <c r="L36" s="86">
        <f t="shared" si="10"/>
        <v>8.775000000000002</v>
      </c>
      <c r="M36" s="86">
        <f t="shared" si="10"/>
        <v>9.300000000000004</v>
      </c>
      <c r="N36" s="85">
        <f t="shared" si="10"/>
        <v>9.75</v>
      </c>
      <c r="O36" s="86">
        <f t="shared" si="10"/>
        <v>10.050000000000004</v>
      </c>
      <c r="P36" s="86">
        <f t="shared" si="10"/>
        <v>10.349999999999998</v>
      </c>
      <c r="Q36" s="86">
        <f t="shared" si="10"/>
        <v>10.650000000000002</v>
      </c>
      <c r="R36" s="86">
        <f t="shared" si="10"/>
        <v>10.949999999999996</v>
      </c>
      <c r="S36" s="86">
        <f t="shared" si="10"/>
        <v>11.25</v>
      </c>
      <c r="T36" s="86">
        <f t="shared" si="10"/>
        <v>11.550000000000004</v>
      </c>
      <c r="U36" s="86">
        <f t="shared" si="10"/>
        <v>11.849999999999998</v>
      </c>
      <c r="V36" s="86">
        <f t="shared" si="10"/>
        <v>12.150000000000002</v>
      </c>
      <c r="W36" s="86">
        <f t="shared" si="10"/>
        <v>12.5625</v>
      </c>
      <c r="X36" s="82"/>
      <c r="Y36" s="83" t="s">
        <v>50</v>
      </c>
      <c r="Z36" s="69">
        <f t="shared" si="1"/>
        <v>14.625</v>
      </c>
      <c r="AB36" s="87" t="s">
        <v>75</v>
      </c>
      <c r="AC36" s="129" t="s">
        <v>46</v>
      </c>
    </row>
    <row r="37" spans="4:29" ht="12.75">
      <c r="D37" s="91" t="s">
        <v>9</v>
      </c>
      <c r="E37" s="86">
        <f aca="true" t="shared" si="11" ref="E37:W37">0.75*(100-E14)</f>
        <v>3</v>
      </c>
      <c r="F37" s="86">
        <f t="shared" si="11"/>
        <v>3.974999999999998</v>
      </c>
      <c r="G37" s="86">
        <f t="shared" si="11"/>
        <v>5.25</v>
      </c>
      <c r="H37" s="86">
        <f t="shared" si="11"/>
        <v>6.1875</v>
      </c>
      <c r="I37" s="86">
        <f t="shared" si="11"/>
        <v>7.349999999999998</v>
      </c>
      <c r="J37" s="86">
        <f t="shared" si="11"/>
        <v>7.875</v>
      </c>
      <c r="K37" s="86">
        <f t="shared" si="11"/>
        <v>8.550000000000004</v>
      </c>
      <c r="L37" s="86">
        <f t="shared" si="11"/>
        <v>9.037499999999998</v>
      </c>
      <c r="M37" s="86">
        <f t="shared" si="11"/>
        <v>9.599999999999998</v>
      </c>
      <c r="N37" s="86">
        <f t="shared" si="11"/>
        <v>10.050000000000004</v>
      </c>
      <c r="O37" s="85">
        <f t="shared" si="11"/>
        <v>10.5</v>
      </c>
      <c r="P37" s="86">
        <f t="shared" si="11"/>
        <v>10.837500000000002</v>
      </c>
      <c r="Q37" s="86">
        <f t="shared" si="11"/>
        <v>11.175000000000004</v>
      </c>
      <c r="R37" s="86">
        <f t="shared" si="11"/>
        <v>11.4375</v>
      </c>
      <c r="S37" s="86">
        <f t="shared" si="11"/>
        <v>11.849999999999998</v>
      </c>
      <c r="T37" s="86">
        <f t="shared" si="11"/>
        <v>12.112500000000004</v>
      </c>
      <c r="U37" s="86">
        <f t="shared" si="11"/>
        <v>12.449999999999996</v>
      </c>
      <c r="V37" s="86">
        <f t="shared" si="11"/>
        <v>12.787499999999998</v>
      </c>
      <c r="W37" s="86">
        <f t="shared" si="11"/>
        <v>13.125</v>
      </c>
      <c r="Y37" s="61" t="s">
        <v>9</v>
      </c>
      <c r="Z37" s="69">
        <f t="shared" si="1"/>
        <v>15.75</v>
      </c>
      <c r="AB37" s="87" t="s">
        <v>62</v>
      </c>
      <c r="AC37" s="129" t="s">
        <v>46</v>
      </c>
    </row>
    <row r="38" spans="4:29" ht="12.75">
      <c r="D38" s="90" t="s">
        <v>11</v>
      </c>
      <c r="E38" s="86">
        <f aca="true" t="shared" si="12" ref="E38:W38">0.75*(100-E15)</f>
        <v>3.150000000000002</v>
      </c>
      <c r="F38" s="86">
        <f t="shared" si="12"/>
        <v>4.125</v>
      </c>
      <c r="G38" s="86">
        <f t="shared" si="12"/>
        <v>5.4375</v>
      </c>
      <c r="H38" s="86">
        <f t="shared" si="12"/>
        <v>6.375</v>
      </c>
      <c r="I38" s="86">
        <f t="shared" si="12"/>
        <v>7.574999999999996</v>
      </c>
      <c r="J38" s="86">
        <f t="shared" si="12"/>
        <v>8.099999999999998</v>
      </c>
      <c r="K38" s="86">
        <f t="shared" si="12"/>
        <v>8.8125</v>
      </c>
      <c r="L38" s="86">
        <f t="shared" si="12"/>
        <v>9.300000000000004</v>
      </c>
      <c r="M38" s="86">
        <f t="shared" si="12"/>
        <v>9.900000000000002</v>
      </c>
      <c r="N38" s="86">
        <f t="shared" si="12"/>
        <v>10.349999999999998</v>
      </c>
      <c r="O38" s="86">
        <f t="shared" si="12"/>
        <v>10.837500000000002</v>
      </c>
      <c r="P38" s="85">
        <f t="shared" si="12"/>
        <v>11.25</v>
      </c>
      <c r="Q38" s="86">
        <f t="shared" si="12"/>
        <v>11.587500000000002</v>
      </c>
      <c r="R38" s="86">
        <f t="shared" si="12"/>
        <v>11.925000000000004</v>
      </c>
      <c r="S38" s="86">
        <f t="shared" si="12"/>
        <v>12.262499999999996</v>
      </c>
      <c r="T38" s="86">
        <f t="shared" si="12"/>
        <v>12.599999999999998</v>
      </c>
      <c r="U38" s="86">
        <f t="shared" si="12"/>
        <v>12.9375</v>
      </c>
      <c r="V38" s="86">
        <f t="shared" si="12"/>
        <v>13.275000000000002</v>
      </c>
      <c r="W38" s="86">
        <f t="shared" si="12"/>
        <v>13.6875</v>
      </c>
      <c r="Y38" s="83" t="s">
        <v>11</v>
      </c>
      <c r="Z38" s="69">
        <f t="shared" si="1"/>
        <v>16.875</v>
      </c>
      <c r="AB38" s="87" t="s">
        <v>87</v>
      </c>
      <c r="AC38" s="129" t="s">
        <v>52</v>
      </c>
    </row>
    <row r="39" spans="1:29" ht="12.75">
      <c r="A39" s="59"/>
      <c r="B39" s="59"/>
      <c r="C39" s="59"/>
      <c r="D39" s="90" t="s">
        <v>51</v>
      </c>
      <c r="E39" s="86">
        <f aca="true" t="shared" si="13" ref="E39:W39">0.75*(100-E16)</f>
        <v>3.3000000000000043</v>
      </c>
      <c r="F39" s="86">
        <f t="shared" si="13"/>
        <v>4.275000000000002</v>
      </c>
      <c r="G39" s="86">
        <f t="shared" si="13"/>
        <v>5.625</v>
      </c>
      <c r="H39" s="86">
        <f t="shared" si="13"/>
        <v>6.5625</v>
      </c>
      <c r="I39" s="86">
        <f t="shared" si="13"/>
        <v>7.800000000000004</v>
      </c>
      <c r="J39" s="86">
        <f t="shared" si="13"/>
        <v>8.324999999999996</v>
      </c>
      <c r="K39" s="86">
        <f t="shared" si="13"/>
        <v>9.074999999999996</v>
      </c>
      <c r="L39" s="86">
        <f t="shared" si="13"/>
        <v>9.5625</v>
      </c>
      <c r="M39" s="86">
        <f t="shared" si="13"/>
        <v>10.199999999999996</v>
      </c>
      <c r="N39" s="86">
        <f t="shared" si="13"/>
        <v>10.650000000000002</v>
      </c>
      <c r="O39" s="86">
        <f t="shared" si="13"/>
        <v>11.175000000000004</v>
      </c>
      <c r="P39" s="86">
        <f t="shared" si="13"/>
        <v>11.587500000000002</v>
      </c>
      <c r="Q39" s="85">
        <f t="shared" si="13"/>
        <v>12</v>
      </c>
      <c r="R39" s="86">
        <f t="shared" si="13"/>
        <v>12.375</v>
      </c>
      <c r="S39" s="86">
        <f t="shared" si="13"/>
        <v>12.75</v>
      </c>
      <c r="T39" s="86">
        <f t="shared" si="13"/>
        <v>13.125</v>
      </c>
      <c r="U39" s="86">
        <f t="shared" si="13"/>
        <v>13.5</v>
      </c>
      <c r="V39" s="86">
        <f t="shared" si="13"/>
        <v>13.875</v>
      </c>
      <c r="W39" s="86">
        <f t="shared" si="13"/>
        <v>14.25</v>
      </c>
      <c r="Y39" s="83" t="s">
        <v>51</v>
      </c>
      <c r="Z39" s="69">
        <f t="shared" si="1"/>
        <v>18</v>
      </c>
      <c r="AB39" s="87" t="s">
        <v>81</v>
      </c>
      <c r="AC39" s="129" t="s">
        <v>51</v>
      </c>
    </row>
    <row r="40" spans="4:29" ht="12.75">
      <c r="D40" s="90" t="s">
        <v>52</v>
      </c>
      <c r="E40" s="86">
        <f aca="true" t="shared" si="14" ref="E40:W40">0.75*(100-E17)</f>
        <v>3.4499999999999957</v>
      </c>
      <c r="F40" s="86">
        <f t="shared" si="14"/>
        <v>4.425000000000004</v>
      </c>
      <c r="G40" s="86">
        <f t="shared" si="14"/>
        <v>5.8125</v>
      </c>
      <c r="H40" s="86">
        <f t="shared" si="14"/>
        <v>6.75</v>
      </c>
      <c r="I40" s="86">
        <f t="shared" si="14"/>
        <v>8.025000000000002</v>
      </c>
      <c r="J40" s="86">
        <f t="shared" si="14"/>
        <v>8.550000000000004</v>
      </c>
      <c r="K40" s="86">
        <f t="shared" si="14"/>
        <v>9.337500000000002</v>
      </c>
      <c r="L40" s="86">
        <f t="shared" si="14"/>
        <v>9.824999999999996</v>
      </c>
      <c r="M40" s="86">
        <f t="shared" si="14"/>
        <v>10.5</v>
      </c>
      <c r="N40" s="86">
        <f t="shared" si="14"/>
        <v>10.949999999999996</v>
      </c>
      <c r="O40" s="86">
        <f t="shared" si="14"/>
        <v>11.4375</v>
      </c>
      <c r="P40" s="86">
        <f t="shared" si="14"/>
        <v>11.925000000000004</v>
      </c>
      <c r="Q40" s="86">
        <f t="shared" si="14"/>
        <v>12.375</v>
      </c>
      <c r="R40" s="85">
        <f t="shared" si="14"/>
        <v>12.75</v>
      </c>
      <c r="S40" s="86">
        <f t="shared" si="14"/>
        <v>13.125</v>
      </c>
      <c r="T40" s="86">
        <f t="shared" si="14"/>
        <v>13.5</v>
      </c>
      <c r="U40" s="86">
        <f t="shared" si="14"/>
        <v>13.875</v>
      </c>
      <c r="V40" s="86">
        <f t="shared" si="14"/>
        <v>14.25</v>
      </c>
      <c r="W40" s="86">
        <f t="shared" si="14"/>
        <v>14.699999999999996</v>
      </c>
      <c r="Y40" s="83" t="s">
        <v>52</v>
      </c>
      <c r="Z40" s="69">
        <f t="shared" si="1"/>
        <v>19.125</v>
      </c>
      <c r="AB40" s="87" t="s">
        <v>91</v>
      </c>
      <c r="AC40" s="129" t="s">
        <v>52</v>
      </c>
    </row>
    <row r="41" spans="4:29" ht="12.75">
      <c r="D41" s="91" t="s">
        <v>13</v>
      </c>
      <c r="E41" s="86">
        <f aca="true" t="shared" si="15" ref="E41:W41">0.75*(100-E18)</f>
        <v>3.599999999999998</v>
      </c>
      <c r="F41" s="86">
        <f t="shared" si="15"/>
        <v>4.574999999999996</v>
      </c>
      <c r="G41" s="86">
        <f t="shared" si="15"/>
        <v>6</v>
      </c>
      <c r="H41" s="86">
        <f t="shared" si="15"/>
        <v>6.9375</v>
      </c>
      <c r="I41" s="86">
        <f t="shared" si="15"/>
        <v>8.25</v>
      </c>
      <c r="J41" s="86">
        <f t="shared" si="15"/>
        <v>8.775000000000002</v>
      </c>
      <c r="K41" s="86">
        <f t="shared" si="15"/>
        <v>9.599999999999998</v>
      </c>
      <c r="L41" s="86">
        <f t="shared" si="15"/>
        <v>10.087500000000002</v>
      </c>
      <c r="M41" s="86">
        <f t="shared" si="15"/>
        <v>10.800000000000004</v>
      </c>
      <c r="N41" s="86">
        <f t="shared" si="15"/>
        <v>11.25</v>
      </c>
      <c r="O41" s="86">
        <f t="shared" si="15"/>
        <v>11.849999999999998</v>
      </c>
      <c r="P41" s="86">
        <f t="shared" si="15"/>
        <v>12.262499999999996</v>
      </c>
      <c r="Q41" s="86">
        <f t="shared" si="15"/>
        <v>12.75</v>
      </c>
      <c r="R41" s="86">
        <f t="shared" si="15"/>
        <v>13.125</v>
      </c>
      <c r="S41" s="85">
        <f t="shared" si="15"/>
        <v>13.5</v>
      </c>
      <c r="T41" s="86">
        <f t="shared" si="15"/>
        <v>13.912499999999998</v>
      </c>
      <c r="U41" s="86">
        <f t="shared" si="15"/>
        <v>14.324999999999996</v>
      </c>
      <c r="V41" s="86">
        <f t="shared" si="15"/>
        <v>14.737500000000004</v>
      </c>
      <c r="W41" s="86">
        <f t="shared" si="15"/>
        <v>15.150000000000002</v>
      </c>
      <c r="X41" s="57"/>
      <c r="Y41" s="61" t="s">
        <v>13</v>
      </c>
      <c r="Z41" s="69">
        <f t="shared" si="1"/>
        <v>20.25</v>
      </c>
      <c r="AB41" s="87" t="s">
        <v>73</v>
      </c>
      <c r="AC41" s="129" t="s">
        <v>10</v>
      </c>
    </row>
    <row r="42" spans="4:29" ht="12.75">
      <c r="D42" s="90" t="s">
        <v>12</v>
      </c>
      <c r="E42" s="86">
        <f aca="true" t="shared" si="16" ref="E42:W42">0.75*(100-E19)</f>
        <v>3.75</v>
      </c>
      <c r="F42" s="86">
        <f t="shared" si="16"/>
        <v>4.724999999999998</v>
      </c>
      <c r="G42" s="86">
        <f t="shared" si="16"/>
        <v>6.1875</v>
      </c>
      <c r="H42" s="86">
        <f t="shared" si="16"/>
        <v>7.125</v>
      </c>
      <c r="I42" s="86">
        <f t="shared" si="16"/>
        <v>8.474999999999998</v>
      </c>
      <c r="J42" s="86">
        <f t="shared" si="16"/>
        <v>9</v>
      </c>
      <c r="K42" s="86">
        <f t="shared" si="16"/>
        <v>9.862500000000004</v>
      </c>
      <c r="L42" s="86">
        <f t="shared" si="16"/>
        <v>10.349999999999998</v>
      </c>
      <c r="M42" s="86">
        <f t="shared" si="16"/>
        <v>11.099999999999998</v>
      </c>
      <c r="N42" s="86">
        <f t="shared" si="16"/>
        <v>11.550000000000004</v>
      </c>
      <c r="O42" s="86">
        <f t="shared" si="16"/>
        <v>12.112500000000004</v>
      </c>
      <c r="P42" s="86">
        <f t="shared" si="16"/>
        <v>12.599999999999998</v>
      </c>
      <c r="Q42" s="86">
        <f t="shared" si="16"/>
        <v>13.125</v>
      </c>
      <c r="R42" s="86">
        <f t="shared" si="16"/>
        <v>13.5</v>
      </c>
      <c r="S42" s="86">
        <f t="shared" si="16"/>
        <v>13.912499999999998</v>
      </c>
      <c r="T42" s="85">
        <f t="shared" si="16"/>
        <v>14.25</v>
      </c>
      <c r="U42" s="86">
        <f t="shared" si="16"/>
        <v>14.662499999999998</v>
      </c>
      <c r="V42" s="86">
        <f t="shared" si="16"/>
        <v>15.074999999999996</v>
      </c>
      <c r="W42" s="86">
        <f t="shared" si="16"/>
        <v>15.525000000000002</v>
      </c>
      <c r="Y42" s="83" t="s">
        <v>12</v>
      </c>
      <c r="Z42" s="69">
        <f t="shared" si="1"/>
        <v>21.375</v>
      </c>
      <c r="AB42" s="87" t="s">
        <v>57</v>
      </c>
      <c r="AC42" s="129" t="s">
        <v>43</v>
      </c>
    </row>
    <row r="43" spans="4:29" ht="12.75">
      <c r="D43" s="90" t="s">
        <v>53</v>
      </c>
      <c r="E43" s="86">
        <f aca="true" t="shared" si="17" ref="E43:W43">0.75*(100-E20)</f>
        <v>3.900000000000002</v>
      </c>
      <c r="F43" s="86">
        <f t="shared" si="17"/>
        <v>4.875</v>
      </c>
      <c r="G43" s="86">
        <f t="shared" si="17"/>
        <v>6.375</v>
      </c>
      <c r="H43" s="86">
        <f t="shared" si="17"/>
        <v>7.3125</v>
      </c>
      <c r="I43" s="86">
        <f t="shared" si="17"/>
        <v>8.699999999999996</v>
      </c>
      <c r="J43" s="86">
        <f t="shared" si="17"/>
        <v>9.224999999999998</v>
      </c>
      <c r="K43" s="86">
        <f t="shared" si="17"/>
        <v>10.125</v>
      </c>
      <c r="L43" s="86">
        <f t="shared" si="17"/>
        <v>10.61249999999993</v>
      </c>
      <c r="M43" s="86">
        <f t="shared" si="17"/>
        <v>11.400000000000002</v>
      </c>
      <c r="N43" s="86">
        <f t="shared" si="17"/>
        <v>11.849999999999998</v>
      </c>
      <c r="O43" s="86">
        <f t="shared" si="17"/>
        <v>12.449999999999996</v>
      </c>
      <c r="P43" s="86">
        <f t="shared" si="17"/>
        <v>12.9375</v>
      </c>
      <c r="Q43" s="86">
        <f t="shared" si="17"/>
        <v>13.5</v>
      </c>
      <c r="R43" s="86">
        <f t="shared" si="17"/>
        <v>13.875</v>
      </c>
      <c r="S43" s="86">
        <f t="shared" si="17"/>
        <v>14.324999999999996</v>
      </c>
      <c r="T43" s="86">
        <f t="shared" si="17"/>
        <v>14.662499999999998</v>
      </c>
      <c r="U43" s="85">
        <f t="shared" si="17"/>
        <v>15</v>
      </c>
      <c r="V43" s="86">
        <f t="shared" si="17"/>
        <v>15.449999999999996</v>
      </c>
      <c r="W43" s="86">
        <f t="shared" si="17"/>
        <v>15.900000000000002</v>
      </c>
      <c r="Y43" s="83" t="s">
        <v>53</v>
      </c>
      <c r="Z43" s="69">
        <f t="shared" si="1"/>
        <v>22.5</v>
      </c>
      <c r="AB43" s="87" t="s">
        <v>69</v>
      </c>
      <c r="AC43" s="129" t="s">
        <v>8</v>
      </c>
    </row>
    <row r="44" spans="4:29" ht="12.75">
      <c r="D44" s="90" t="s">
        <v>54</v>
      </c>
      <c r="E44" s="86">
        <f aca="true" t="shared" si="18" ref="E44:W44">0.75*(100-E21)</f>
        <v>4.050000000000004</v>
      </c>
      <c r="F44" s="86">
        <f t="shared" si="18"/>
        <v>5.025000000000002</v>
      </c>
      <c r="G44" s="86">
        <f t="shared" si="18"/>
        <v>6.5625</v>
      </c>
      <c r="H44" s="86">
        <f t="shared" si="18"/>
        <v>7.5</v>
      </c>
      <c r="I44" s="86">
        <f t="shared" si="18"/>
        <v>8.925000000000004</v>
      </c>
      <c r="J44" s="86">
        <f t="shared" si="18"/>
        <v>9.449999999999996</v>
      </c>
      <c r="K44" s="86">
        <f t="shared" si="18"/>
        <v>10.387499999999996</v>
      </c>
      <c r="L44" s="86">
        <f t="shared" si="18"/>
        <v>10.874999999999925</v>
      </c>
      <c r="M44" s="86">
        <f t="shared" si="18"/>
        <v>11.699999999999996</v>
      </c>
      <c r="N44" s="86">
        <f t="shared" si="18"/>
        <v>12.150000000000002</v>
      </c>
      <c r="O44" s="86">
        <f t="shared" si="18"/>
        <v>12.787499999999998</v>
      </c>
      <c r="P44" s="86">
        <f t="shared" si="18"/>
        <v>13.275000000000002</v>
      </c>
      <c r="Q44" s="86">
        <f t="shared" si="18"/>
        <v>13.875</v>
      </c>
      <c r="R44" s="86">
        <f t="shared" si="18"/>
        <v>14.25</v>
      </c>
      <c r="S44" s="86">
        <f t="shared" si="18"/>
        <v>14.737500000000004</v>
      </c>
      <c r="T44" s="86">
        <f t="shared" si="18"/>
        <v>15.074999999999996</v>
      </c>
      <c r="U44" s="86">
        <f t="shared" si="18"/>
        <v>15.449999999999996</v>
      </c>
      <c r="V44" s="85">
        <f t="shared" si="18"/>
        <v>15.75</v>
      </c>
      <c r="W44" s="86">
        <f t="shared" si="18"/>
        <v>16.199999999999996</v>
      </c>
      <c r="Y44" s="83" t="s">
        <v>54</v>
      </c>
      <c r="Z44" s="69">
        <f t="shared" si="1"/>
        <v>23.625</v>
      </c>
      <c r="AB44" s="87" t="s">
        <v>84</v>
      </c>
      <c r="AC44" s="129" t="s">
        <v>52</v>
      </c>
    </row>
    <row r="45" spans="4:29" ht="12.75">
      <c r="D45" s="91">
        <v>7</v>
      </c>
      <c r="E45" s="86">
        <f aca="true" t="shared" si="19" ref="E45:W45">0.75*(100-E22)</f>
        <v>4.199999999999996</v>
      </c>
      <c r="F45" s="86">
        <f t="shared" si="19"/>
        <v>5.474999999999998</v>
      </c>
      <c r="G45" s="86">
        <f t="shared" si="19"/>
        <v>6.75</v>
      </c>
      <c r="H45" s="86">
        <f t="shared" si="19"/>
        <v>7.949999999999996</v>
      </c>
      <c r="I45" s="86">
        <f t="shared" si="19"/>
        <v>9.150000000000002</v>
      </c>
      <c r="J45" s="86">
        <f t="shared" si="19"/>
        <v>9.900000000000002</v>
      </c>
      <c r="K45" s="86">
        <f t="shared" si="19"/>
        <v>10.650000000000002</v>
      </c>
      <c r="L45" s="86">
        <f t="shared" si="19"/>
        <v>11.474999999999998</v>
      </c>
      <c r="M45" s="86">
        <f t="shared" si="19"/>
        <v>12</v>
      </c>
      <c r="N45" s="86">
        <f t="shared" si="19"/>
        <v>12.5625</v>
      </c>
      <c r="O45" s="86">
        <f t="shared" si="19"/>
        <v>13.125</v>
      </c>
      <c r="P45" s="86">
        <f t="shared" si="19"/>
        <v>13.6875</v>
      </c>
      <c r="Q45" s="86">
        <f t="shared" si="19"/>
        <v>14.25</v>
      </c>
      <c r="R45" s="86">
        <f t="shared" si="19"/>
        <v>14.699999999999996</v>
      </c>
      <c r="S45" s="86">
        <f t="shared" si="19"/>
        <v>15.150000000000002</v>
      </c>
      <c r="T45" s="86">
        <f t="shared" si="19"/>
        <v>15.525000000000002</v>
      </c>
      <c r="U45" s="86">
        <f t="shared" si="19"/>
        <v>15.900000000000002</v>
      </c>
      <c r="V45" s="86">
        <f t="shared" si="19"/>
        <v>16.199999999999996</v>
      </c>
      <c r="W45" s="85">
        <f t="shared" si="19"/>
        <v>16.5</v>
      </c>
      <c r="Y45" s="61">
        <v>7</v>
      </c>
      <c r="Z45" s="69">
        <f t="shared" si="1"/>
        <v>24.75</v>
      </c>
      <c r="AB45" s="108" t="s">
        <v>100</v>
      </c>
      <c r="AC45" s="129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AX31" sqref="AX31:AY31"/>
    </sheetView>
  </sheetViews>
  <sheetFormatPr defaultColWidth="11.421875" defaultRowHeight="12.75"/>
  <cols>
    <col min="1" max="1" width="5.7109375" style="13" customWidth="1"/>
    <col min="2" max="2" width="12.7109375" style="13" customWidth="1"/>
    <col min="3" max="3" width="12.0039062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4.42187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1" width="4.7109375" style="19" customWidth="1"/>
    <col min="22" max="22" width="3.7109375" style="19" customWidth="1"/>
    <col min="23" max="24" width="2.7109375" style="19" customWidth="1"/>
    <col min="25" max="25" width="4.710937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4.710937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7109375" style="19" customWidth="1"/>
    <col min="54" max="54" width="3.710937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141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4" t="s">
        <v>41</v>
      </c>
      <c r="C4" s="35" t="s">
        <v>19</v>
      </c>
      <c r="D4" s="35" t="s">
        <v>31</v>
      </c>
      <c r="E4" s="28" t="s">
        <v>20</v>
      </c>
      <c r="F4" s="197">
        <v>1</v>
      </c>
      <c r="G4" s="198"/>
      <c r="H4" s="199"/>
      <c r="I4" s="200"/>
      <c r="J4" s="197">
        <v>2</v>
      </c>
      <c r="K4" s="198"/>
      <c r="L4" s="199"/>
      <c r="M4" s="200"/>
      <c r="N4" s="197">
        <v>3</v>
      </c>
      <c r="O4" s="198"/>
      <c r="P4" s="199"/>
      <c r="Q4" s="200"/>
      <c r="R4" s="197">
        <v>4</v>
      </c>
      <c r="S4" s="198"/>
      <c r="T4" s="199"/>
      <c r="U4" s="200"/>
      <c r="V4" s="197">
        <v>5</v>
      </c>
      <c r="W4" s="198"/>
      <c r="X4" s="199"/>
      <c r="Y4" s="200"/>
      <c r="Z4" s="197">
        <v>6</v>
      </c>
      <c r="AA4" s="198"/>
      <c r="AB4" s="199"/>
      <c r="AC4" s="200"/>
      <c r="AD4" s="197">
        <v>7</v>
      </c>
      <c r="AE4" s="198"/>
      <c r="AF4" s="199"/>
      <c r="AG4" s="200"/>
      <c r="AH4" s="197">
        <v>8</v>
      </c>
      <c r="AI4" s="198"/>
      <c r="AJ4" s="199"/>
      <c r="AK4" s="200"/>
      <c r="AL4" s="197">
        <v>9</v>
      </c>
      <c r="AM4" s="198"/>
      <c r="AN4" s="199"/>
      <c r="AO4" s="200"/>
      <c r="AP4" s="197">
        <v>10</v>
      </c>
      <c r="AQ4" s="198"/>
      <c r="AR4" s="199"/>
      <c r="AS4" s="200"/>
      <c r="AT4" s="197">
        <v>11</v>
      </c>
      <c r="AU4" s="198"/>
      <c r="AV4" s="199"/>
      <c r="AW4" s="200"/>
      <c r="AX4" s="197">
        <v>12</v>
      </c>
      <c r="AY4" s="198"/>
      <c r="AZ4" s="199"/>
      <c r="BA4" s="200"/>
      <c r="BB4" s="197">
        <v>13</v>
      </c>
      <c r="BC4" s="198"/>
      <c r="BD4" s="199"/>
      <c r="BE4" s="200"/>
      <c r="BF4"/>
      <c r="BG4"/>
    </row>
    <row r="5" spans="1:59" ht="13.5" thickBot="1">
      <c r="A5" s="29"/>
      <c r="B5" s="75"/>
      <c r="C5" s="15"/>
      <c r="D5" s="15"/>
      <c r="E5" s="30"/>
      <c r="F5" s="20" t="s">
        <v>16</v>
      </c>
      <c r="G5" s="21" t="s">
        <v>15</v>
      </c>
      <c r="H5" s="21" t="s">
        <v>30</v>
      </c>
      <c r="I5" s="22" t="s">
        <v>17</v>
      </c>
      <c r="J5" s="20" t="s">
        <v>16</v>
      </c>
      <c r="K5" s="21" t="s">
        <v>15</v>
      </c>
      <c r="L5" s="21" t="s">
        <v>30</v>
      </c>
      <c r="M5" s="22" t="s">
        <v>17</v>
      </c>
      <c r="N5" s="20" t="s">
        <v>16</v>
      </c>
      <c r="O5" s="21" t="s">
        <v>15</v>
      </c>
      <c r="P5" s="21" t="s">
        <v>30</v>
      </c>
      <c r="Q5" s="22" t="s">
        <v>17</v>
      </c>
      <c r="R5" s="20" t="s">
        <v>16</v>
      </c>
      <c r="S5" s="21" t="s">
        <v>15</v>
      </c>
      <c r="T5" s="21" t="s">
        <v>30</v>
      </c>
      <c r="U5" s="22" t="s">
        <v>17</v>
      </c>
      <c r="V5" s="20" t="s">
        <v>16</v>
      </c>
      <c r="W5" s="21" t="s">
        <v>15</v>
      </c>
      <c r="X5" s="21" t="s">
        <v>30</v>
      </c>
      <c r="Y5" s="22" t="s">
        <v>17</v>
      </c>
      <c r="Z5" s="20" t="s">
        <v>16</v>
      </c>
      <c r="AA5" s="21" t="s">
        <v>15</v>
      </c>
      <c r="AB5" s="21" t="s">
        <v>30</v>
      </c>
      <c r="AC5" s="22" t="s">
        <v>17</v>
      </c>
      <c r="AD5" s="20" t="s">
        <v>16</v>
      </c>
      <c r="AE5" s="21" t="s">
        <v>15</v>
      </c>
      <c r="AF5" s="21" t="s">
        <v>30</v>
      </c>
      <c r="AG5" s="22" t="s">
        <v>17</v>
      </c>
      <c r="AH5" s="20" t="s">
        <v>16</v>
      </c>
      <c r="AI5" s="21" t="s">
        <v>15</v>
      </c>
      <c r="AJ5" s="21" t="s">
        <v>30</v>
      </c>
      <c r="AK5" s="22" t="s">
        <v>17</v>
      </c>
      <c r="AL5" s="20" t="s">
        <v>16</v>
      </c>
      <c r="AM5" s="21" t="s">
        <v>15</v>
      </c>
      <c r="AN5" s="21" t="s">
        <v>30</v>
      </c>
      <c r="AO5" s="22" t="s">
        <v>17</v>
      </c>
      <c r="AP5" s="20" t="s">
        <v>16</v>
      </c>
      <c r="AQ5" s="21" t="s">
        <v>15</v>
      </c>
      <c r="AR5" s="21" t="s">
        <v>30</v>
      </c>
      <c r="AS5" s="22" t="s">
        <v>17</v>
      </c>
      <c r="AT5" s="20" t="s">
        <v>16</v>
      </c>
      <c r="AU5" s="21" t="s">
        <v>15</v>
      </c>
      <c r="AV5" s="21" t="s">
        <v>30</v>
      </c>
      <c r="AW5" s="22" t="s">
        <v>17</v>
      </c>
      <c r="AX5" s="20" t="s">
        <v>16</v>
      </c>
      <c r="AY5" s="21" t="s">
        <v>15</v>
      </c>
      <c r="AZ5" s="21" t="s">
        <v>30</v>
      </c>
      <c r="BA5" s="22" t="s">
        <v>17</v>
      </c>
      <c r="BB5" s="20" t="s">
        <v>16</v>
      </c>
      <c r="BC5" s="21" t="s">
        <v>15</v>
      </c>
      <c r="BD5" s="21" t="s">
        <v>30</v>
      </c>
      <c r="BE5" s="22" t="s">
        <v>17</v>
      </c>
      <c r="BF5"/>
      <c r="BG5"/>
    </row>
    <row r="6" spans="1:59" ht="12.75">
      <c r="A6" s="27">
        <v>1</v>
      </c>
      <c r="B6" s="105" t="s">
        <v>142</v>
      </c>
      <c r="C6" s="36" t="s">
        <v>143</v>
      </c>
      <c r="D6" s="36" t="s">
        <v>113</v>
      </c>
      <c r="E6" s="33">
        <v>78</v>
      </c>
      <c r="F6" s="96">
        <v>78</v>
      </c>
      <c r="G6" s="94"/>
      <c r="H6" s="94"/>
      <c r="I6" s="98">
        <f>IF(UPPER(G6)="X",F6+10,F6)</f>
        <v>78</v>
      </c>
      <c r="J6" s="96">
        <v>78</v>
      </c>
      <c r="K6" s="94"/>
      <c r="L6" s="94"/>
      <c r="M6" s="98">
        <f>IF(UPPER(K6)="X",J6+10,J6)</f>
        <v>78</v>
      </c>
      <c r="N6" s="96">
        <v>52</v>
      </c>
      <c r="O6" s="94"/>
      <c r="P6" s="94"/>
      <c r="Q6" s="98">
        <f>IF(UPPER(O6)="X",N6+10,N6)</f>
        <v>52</v>
      </c>
      <c r="R6" s="96">
        <v>78</v>
      </c>
      <c r="S6" s="94"/>
      <c r="T6" s="94"/>
      <c r="U6" s="98">
        <f>IF(UPPER(S6)="X",R6+10,R6)</f>
        <v>78</v>
      </c>
      <c r="V6" s="96">
        <v>52</v>
      </c>
      <c r="W6" s="94"/>
      <c r="X6" s="94"/>
      <c r="Y6" s="98">
        <f>IF(UPPER(W6)="X",V6+10,V6)</f>
        <v>52</v>
      </c>
      <c r="Z6" s="96">
        <v>78</v>
      </c>
      <c r="AA6" s="94"/>
      <c r="AB6" s="94"/>
      <c r="AC6" s="98">
        <f>IF(UPPER(AA6)="X",Z6+10,Z6)</f>
        <v>78</v>
      </c>
      <c r="AD6" s="96">
        <v>78</v>
      </c>
      <c r="AE6" s="94"/>
      <c r="AF6" s="94"/>
      <c r="AG6" s="98">
        <f>IF(UPPER(AE6)="X",AD6+10,AD6)</f>
        <v>78</v>
      </c>
      <c r="AH6" s="96">
        <v>78</v>
      </c>
      <c r="AI6" s="94"/>
      <c r="AJ6" s="94"/>
      <c r="AK6" s="98">
        <f>IF(UPPER(AI6)="X",AH6+10,AH6)</f>
        <v>78</v>
      </c>
      <c r="AL6" s="96">
        <v>78</v>
      </c>
      <c r="AM6" s="94"/>
      <c r="AN6" s="94"/>
      <c r="AO6" s="98">
        <f>IF(UPPER(AM6)="X",AL6+10,AL6)</f>
        <v>78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06" t="s">
        <v>144</v>
      </c>
      <c r="C7" s="15" t="s">
        <v>145</v>
      </c>
      <c r="D7" s="15" t="s">
        <v>52</v>
      </c>
      <c r="E7" s="30">
        <v>86</v>
      </c>
      <c r="F7" s="96">
        <v>86</v>
      </c>
      <c r="G7" s="94"/>
      <c r="H7" s="94"/>
      <c r="I7" s="98">
        <f aca="true" t="shared" si="0" ref="I7:I30">IF(ISBLANK(F7),"",I6+IF(UPPER(G7)="X",F7+10,F7))</f>
        <v>164</v>
      </c>
      <c r="J7" s="96">
        <v>86</v>
      </c>
      <c r="K7" s="94"/>
      <c r="L7" s="94"/>
      <c r="M7" s="98">
        <f aca="true" t="shared" si="1" ref="M7:M30">IF(ISBLANK(J7),"",M6+IF(UPPER(K7)="X",J7+10,J7))</f>
        <v>164</v>
      </c>
      <c r="N7" s="96">
        <v>86</v>
      </c>
      <c r="O7" s="94"/>
      <c r="P7" s="94"/>
      <c r="Q7" s="98">
        <f aca="true" t="shared" si="2" ref="Q7:Q30">IF(ISBLANK(N7),"",Q6+IF(UPPER(O7)="X",N7+10,N7))</f>
        <v>138</v>
      </c>
      <c r="R7" s="96">
        <v>86</v>
      </c>
      <c r="S7" s="94"/>
      <c r="T7" s="94"/>
      <c r="U7" s="98">
        <f aca="true" t="shared" si="3" ref="U7:U30">IF(ISBLANK(R7),"",U6+IF(UPPER(S7)="X",R7+10,R7))</f>
        <v>164</v>
      </c>
      <c r="V7" s="96">
        <v>61</v>
      </c>
      <c r="W7" s="94"/>
      <c r="X7" s="94"/>
      <c r="Y7" s="98">
        <f aca="true" t="shared" si="4" ref="Y7:Y30">IF(ISBLANK(V7),"",Y6+IF(UPPER(W7)="X",V7+10,V7))</f>
        <v>113</v>
      </c>
      <c r="Z7" s="96">
        <v>86</v>
      </c>
      <c r="AA7" s="94"/>
      <c r="AB7" s="94"/>
      <c r="AC7" s="98">
        <f aca="true" t="shared" si="5" ref="AC7:AC30">IF(ISBLANK(Z7),"",AC6+IF(UPPER(AA7)="X",Z7+10,Z7))</f>
        <v>164</v>
      </c>
      <c r="AD7" s="96">
        <v>63</v>
      </c>
      <c r="AE7" s="94"/>
      <c r="AF7" s="94" t="s">
        <v>101</v>
      </c>
      <c r="AG7" s="98">
        <f aca="true" t="shared" si="6" ref="AG7:AG30">IF(ISBLANK(AD7),"",AG6+IF(UPPER(AE7)="X",AD7+10,AD7))</f>
        <v>141</v>
      </c>
      <c r="AH7" s="96">
        <v>86</v>
      </c>
      <c r="AI7" s="94"/>
      <c r="AJ7" s="94"/>
      <c r="AK7" s="98">
        <f aca="true" t="shared" si="7" ref="AK7:AK30">IF(ISBLANK(AH7),"",AK6+IF(UPPER(AI7)="X",AH7+10,AH7))</f>
        <v>164</v>
      </c>
      <c r="AL7" s="96">
        <v>86</v>
      </c>
      <c r="AM7" s="94"/>
      <c r="AN7" s="94"/>
      <c r="AO7" s="98">
        <f aca="true" t="shared" si="8" ref="AO7:AO30">IF(ISBLANK(AL7),"",AO6+IF(UPPER(AM7)="X",AL7+10,AL7))</f>
        <v>164</v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06" t="s">
        <v>146</v>
      </c>
      <c r="C8" s="109" t="s">
        <v>147</v>
      </c>
      <c r="D8" s="109" t="s">
        <v>148</v>
      </c>
      <c r="E8" s="30">
        <v>38</v>
      </c>
      <c r="F8" s="96">
        <v>35</v>
      </c>
      <c r="G8" s="94"/>
      <c r="H8" s="94"/>
      <c r="I8" s="98">
        <f t="shared" si="0"/>
        <v>199</v>
      </c>
      <c r="J8" s="96">
        <v>38</v>
      </c>
      <c r="K8" s="94"/>
      <c r="L8" s="94"/>
      <c r="M8" s="98">
        <f t="shared" si="1"/>
        <v>202</v>
      </c>
      <c r="N8" s="96">
        <v>35</v>
      </c>
      <c r="O8" s="94"/>
      <c r="P8" s="94"/>
      <c r="Q8" s="98">
        <f t="shared" si="2"/>
        <v>173</v>
      </c>
      <c r="R8" s="96">
        <v>35</v>
      </c>
      <c r="S8" s="94"/>
      <c r="T8" s="94"/>
      <c r="U8" s="98">
        <f t="shared" si="3"/>
        <v>199</v>
      </c>
      <c r="V8" s="96">
        <v>35</v>
      </c>
      <c r="W8" s="94"/>
      <c r="X8" s="94"/>
      <c r="Y8" s="98">
        <f t="shared" si="4"/>
        <v>148</v>
      </c>
      <c r="Z8" s="96">
        <v>35</v>
      </c>
      <c r="AA8" s="94"/>
      <c r="AB8" s="94"/>
      <c r="AC8" s="98">
        <f t="shared" si="5"/>
        <v>199</v>
      </c>
      <c r="AD8" s="96">
        <v>34</v>
      </c>
      <c r="AE8" s="94"/>
      <c r="AF8" s="94" t="s">
        <v>101</v>
      </c>
      <c r="AG8" s="98">
        <f t="shared" si="6"/>
        <v>175</v>
      </c>
      <c r="AH8" s="96">
        <v>37</v>
      </c>
      <c r="AI8" s="94"/>
      <c r="AJ8" s="94"/>
      <c r="AK8" s="98">
        <f t="shared" si="7"/>
        <v>201</v>
      </c>
      <c r="AL8" s="96">
        <v>35</v>
      </c>
      <c r="AM8" s="94"/>
      <c r="AN8" s="94"/>
      <c r="AO8" s="98">
        <f t="shared" si="8"/>
        <v>199</v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10" t="s">
        <v>149</v>
      </c>
      <c r="C9" s="109" t="s">
        <v>150</v>
      </c>
      <c r="D9" s="109" t="s">
        <v>102</v>
      </c>
      <c r="E9" s="30">
        <v>87</v>
      </c>
      <c r="F9" s="96">
        <v>87</v>
      </c>
      <c r="G9" s="94"/>
      <c r="H9" s="94"/>
      <c r="I9" s="98">
        <f t="shared" si="0"/>
        <v>286</v>
      </c>
      <c r="J9" s="96">
        <v>87</v>
      </c>
      <c r="K9" s="94"/>
      <c r="L9" s="94"/>
      <c r="M9" s="98">
        <f t="shared" si="1"/>
        <v>289</v>
      </c>
      <c r="N9" s="96">
        <v>87</v>
      </c>
      <c r="O9" s="94"/>
      <c r="P9" s="94"/>
      <c r="Q9" s="98">
        <f t="shared" si="2"/>
        <v>260</v>
      </c>
      <c r="R9" s="96">
        <v>87</v>
      </c>
      <c r="S9" s="94"/>
      <c r="T9" s="94"/>
      <c r="U9" s="98">
        <f t="shared" si="3"/>
        <v>286</v>
      </c>
      <c r="V9" s="96">
        <v>87</v>
      </c>
      <c r="W9" s="94"/>
      <c r="X9" s="94" t="s">
        <v>101</v>
      </c>
      <c r="Y9" s="98">
        <f t="shared" si="4"/>
        <v>235</v>
      </c>
      <c r="Z9" s="96">
        <v>87</v>
      </c>
      <c r="AA9" s="94"/>
      <c r="AB9" s="94"/>
      <c r="AC9" s="98">
        <f t="shared" si="5"/>
        <v>286</v>
      </c>
      <c r="AD9" s="96">
        <v>87</v>
      </c>
      <c r="AE9" s="94"/>
      <c r="AF9" s="94"/>
      <c r="AG9" s="98">
        <f t="shared" si="6"/>
        <v>262</v>
      </c>
      <c r="AH9" s="96">
        <v>87</v>
      </c>
      <c r="AI9" s="94"/>
      <c r="AJ9" s="94"/>
      <c r="AK9" s="98">
        <f t="shared" si="7"/>
        <v>288</v>
      </c>
      <c r="AL9" s="96">
        <v>87</v>
      </c>
      <c r="AM9" s="94"/>
      <c r="AN9" s="94"/>
      <c r="AO9" s="98">
        <f t="shared" si="8"/>
        <v>286</v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06" t="s">
        <v>151</v>
      </c>
      <c r="C10" s="109" t="s">
        <v>152</v>
      </c>
      <c r="D10" s="109" t="s">
        <v>118</v>
      </c>
      <c r="E10" s="30">
        <v>158</v>
      </c>
      <c r="F10" s="96">
        <v>74</v>
      </c>
      <c r="G10" s="94"/>
      <c r="H10" s="94" t="s">
        <v>101</v>
      </c>
      <c r="I10" s="98">
        <f t="shared" si="0"/>
        <v>360</v>
      </c>
      <c r="J10" s="96">
        <v>80</v>
      </c>
      <c r="K10" s="94"/>
      <c r="L10" s="94"/>
      <c r="M10" s="98">
        <f t="shared" si="1"/>
        <v>369</v>
      </c>
      <c r="N10" s="96">
        <v>86</v>
      </c>
      <c r="O10" s="94"/>
      <c r="P10" s="94"/>
      <c r="Q10" s="98">
        <f t="shared" si="2"/>
        <v>346</v>
      </c>
      <c r="R10" s="96">
        <v>86</v>
      </c>
      <c r="S10" s="94"/>
      <c r="T10" s="94"/>
      <c r="U10" s="98">
        <f t="shared" si="3"/>
        <v>372</v>
      </c>
      <c r="V10" s="96">
        <v>86</v>
      </c>
      <c r="W10" s="94"/>
      <c r="X10" s="94"/>
      <c r="Y10" s="98">
        <f t="shared" si="4"/>
        <v>321</v>
      </c>
      <c r="Z10" s="96">
        <v>158</v>
      </c>
      <c r="AA10" s="94"/>
      <c r="AB10" s="94"/>
      <c r="AC10" s="98">
        <f t="shared" si="5"/>
        <v>444</v>
      </c>
      <c r="AD10" s="96">
        <v>86</v>
      </c>
      <c r="AE10" s="94"/>
      <c r="AF10" s="94"/>
      <c r="AG10" s="98">
        <f t="shared" si="6"/>
        <v>348</v>
      </c>
      <c r="AH10" s="96">
        <v>158</v>
      </c>
      <c r="AI10" s="94"/>
      <c r="AJ10" s="94"/>
      <c r="AK10" s="98">
        <f t="shared" si="7"/>
        <v>446</v>
      </c>
      <c r="AL10" s="96">
        <v>86</v>
      </c>
      <c r="AM10" s="94"/>
      <c r="AN10" s="94"/>
      <c r="AO10" s="98">
        <f t="shared" si="8"/>
        <v>372</v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06" t="s">
        <v>153</v>
      </c>
      <c r="C11" s="109" t="s">
        <v>154</v>
      </c>
      <c r="D11" s="109" t="s">
        <v>155</v>
      </c>
      <c r="E11" s="30">
        <v>73</v>
      </c>
      <c r="F11" s="96">
        <v>73</v>
      </c>
      <c r="G11" s="94"/>
      <c r="H11" s="94"/>
      <c r="I11" s="98">
        <f t="shared" si="0"/>
        <v>433</v>
      </c>
      <c r="J11" s="96">
        <v>73</v>
      </c>
      <c r="K11" s="94"/>
      <c r="L11" s="94"/>
      <c r="M11" s="98">
        <f t="shared" si="1"/>
        <v>442</v>
      </c>
      <c r="N11" s="96">
        <v>73</v>
      </c>
      <c r="O11" s="94"/>
      <c r="P11" s="94"/>
      <c r="Q11" s="98">
        <f t="shared" si="2"/>
        <v>419</v>
      </c>
      <c r="R11" s="96">
        <v>73</v>
      </c>
      <c r="S11" s="94"/>
      <c r="T11" s="94"/>
      <c r="U11" s="98">
        <f t="shared" si="3"/>
        <v>445</v>
      </c>
      <c r="V11" s="96">
        <v>73</v>
      </c>
      <c r="W11" s="94"/>
      <c r="X11" s="94"/>
      <c r="Y11" s="98">
        <f t="shared" si="4"/>
        <v>394</v>
      </c>
      <c r="Z11" s="96">
        <v>73</v>
      </c>
      <c r="AA11" s="94"/>
      <c r="AB11" s="94"/>
      <c r="AC11" s="98">
        <f t="shared" si="5"/>
        <v>517</v>
      </c>
      <c r="AD11" s="96">
        <v>73</v>
      </c>
      <c r="AE11" s="94"/>
      <c r="AF11" s="94"/>
      <c r="AG11" s="98">
        <f t="shared" si="6"/>
        <v>421</v>
      </c>
      <c r="AH11" s="96">
        <v>73</v>
      </c>
      <c r="AI11" s="94"/>
      <c r="AJ11" s="94"/>
      <c r="AK11" s="98">
        <f t="shared" si="7"/>
        <v>519</v>
      </c>
      <c r="AL11" s="96">
        <v>73</v>
      </c>
      <c r="AM11" s="94"/>
      <c r="AN11" s="94"/>
      <c r="AO11" s="98">
        <f t="shared" si="8"/>
        <v>445</v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06" t="s">
        <v>156</v>
      </c>
      <c r="C12" s="109" t="s">
        <v>157</v>
      </c>
      <c r="D12" s="109" t="s">
        <v>158</v>
      </c>
      <c r="E12" s="30">
        <v>76</v>
      </c>
      <c r="F12" s="96">
        <v>76</v>
      </c>
      <c r="G12" s="94"/>
      <c r="H12" s="94"/>
      <c r="I12" s="98">
        <f t="shared" si="0"/>
        <v>509</v>
      </c>
      <c r="J12" s="96">
        <v>76</v>
      </c>
      <c r="K12" s="94"/>
      <c r="L12" s="94"/>
      <c r="M12" s="98">
        <f t="shared" si="1"/>
        <v>518</v>
      </c>
      <c r="N12" s="96">
        <v>69</v>
      </c>
      <c r="O12" s="94"/>
      <c r="P12" s="94"/>
      <c r="Q12" s="98">
        <f t="shared" si="2"/>
        <v>488</v>
      </c>
      <c r="R12" s="96">
        <v>74</v>
      </c>
      <c r="S12" s="94"/>
      <c r="T12" s="94"/>
      <c r="U12" s="98">
        <f t="shared" si="3"/>
        <v>519</v>
      </c>
      <c r="V12" s="96">
        <v>74</v>
      </c>
      <c r="W12" s="94"/>
      <c r="X12" s="94"/>
      <c r="Y12" s="98">
        <f t="shared" si="4"/>
        <v>468</v>
      </c>
      <c r="Z12" s="96">
        <v>76</v>
      </c>
      <c r="AA12" s="94"/>
      <c r="AB12" s="94"/>
      <c r="AC12" s="98">
        <f t="shared" si="5"/>
        <v>593</v>
      </c>
      <c r="AD12" s="96">
        <v>74</v>
      </c>
      <c r="AE12" s="94"/>
      <c r="AF12" s="94"/>
      <c r="AG12" s="98">
        <f t="shared" si="6"/>
        <v>495</v>
      </c>
      <c r="AH12" s="96">
        <v>76</v>
      </c>
      <c r="AI12" s="94"/>
      <c r="AJ12" s="94" t="s">
        <v>101</v>
      </c>
      <c r="AK12" s="98">
        <f t="shared" si="7"/>
        <v>595</v>
      </c>
      <c r="AL12" s="96">
        <v>76</v>
      </c>
      <c r="AM12" s="94"/>
      <c r="AN12" s="94" t="s">
        <v>101</v>
      </c>
      <c r="AO12" s="98">
        <f t="shared" si="8"/>
        <v>521</v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06" t="s">
        <v>159</v>
      </c>
      <c r="C13" s="109" t="s">
        <v>160</v>
      </c>
      <c r="D13" s="109" t="s">
        <v>161</v>
      </c>
      <c r="E13" s="30">
        <v>79</v>
      </c>
      <c r="F13" s="96">
        <v>77</v>
      </c>
      <c r="G13" s="94"/>
      <c r="H13" s="94"/>
      <c r="I13" s="98">
        <f t="shared" si="0"/>
        <v>586</v>
      </c>
      <c r="J13" s="96">
        <v>77</v>
      </c>
      <c r="K13" s="94"/>
      <c r="L13" s="94"/>
      <c r="M13" s="98">
        <f t="shared" si="1"/>
        <v>595</v>
      </c>
      <c r="N13" s="96">
        <v>75</v>
      </c>
      <c r="O13" s="94"/>
      <c r="P13" s="94"/>
      <c r="Q13" s="98">
        <f t="shared" si="2"/>
        <v>563</v>
      </c>
      <c r="R13" s="96">
        <v>79</v>
      </c>
      <c r="S13" s="94"/>
      <c r="T13" s="94"/>
      <c r="U13" s="98">
        <f t="shared" si="3"/>
        <v>598</v>
      </c>
      <c r="V13" s="96">
        <v>73</v>
      </c>
      <c r="W13" s="94"/>
      <c r="X13" s="94"/>
      <c r="Y13" s="98">
        <f t="shared" si="4"/>
        <v>541</v>
      </c>
      <c r="Z13" s="96">
        <v>79</v>
      </c>
      <c r="AA13" s="94"/>
      <c r="AB13" s="94"/>
      <c r="AC13" s="98">
        <f t="shared" si="5"/>
        <v>672</v>
      </c>
      <c r="AD13" s="96">
        <v>77</v>
      </c>
      <c r="AE13" s="94"/>
      <c r="AF13" s="94"/>
      <c r="AG13" s="98">
        <f t="shared" si="6"/>
        <v>572</v>
      </c>
      <c r="AH13" s="96">
        <v>79</v>
      </c>
      <c r="AI13" s="94"/>
      <c r="AJ13" s="94"/>
      <c r="AK13" s="98">
        <f t="shared" si="7"/>
        <v>674</v>
      </c>
      <c r="AL13" s="96">
        <v>76</v>
      </c>
      <c r="AM13" s="94"/>
      <c r="AN13" s="94"/>
      <c r="AO13" s="98">
        <f t="shared" si="8"/>
        <v>597</v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06" t="s">
        <v>162</v>
      </c>
      <c r="C14" s="109" t="s">
        <v>163</v>
      </c>
      <c r="D14" s="109" t="s">
        <v>104</v>
      </c>
      <c r="E14" s="30">
        <v>248</v>
      </c>
      <c r="F14" s="96">
        <v>0</v>
      </c>
      <c r="G14" s="94"/>
      <c r="H14" s="94"/>
      <c r="I14" s="98">
        <f t="shared" si="0"/>
        <v>586</v>
      </c>
      <c r="J14" s="96">
        <v>64</v>
      </c>
      <c r="K14" s="94"/>
      <c r="L14" s="94"/>
      <c r="M14" s="98">
        <f t="shared" si="1"/>
        <v>659</v>
      </c>
      <c r="N14" s="96">
        <v>64</v>
      </c>
      <c r="O14" s="94"/>
      <c r="P14" s="94"/>
      <c r="Q14" s="98">
        <f t="shared" si="2"/>
        <v>627</v>
      </c>
      <c r="R14" s="96">
        <v>64</v>
      </c>
      <c r="S14" s="94"/>
      <c r="T14" s="94"/>
      <c r="U14" s="98">
        <f t="shared" si="3"/>
        <v>662</v>
      </c>
      <c r="V14" s="96">
        <v>64</v>
      </c>
      <c r="W14" s="94"/>
      <c r="X14" s="94"/>
      <c r="Y14" s="98">
        <f t="shared" si="4"/>
        <v>605</v>
      </c>
      <c r="Z14" s="96">
        <v>248</v>
      </c>
      <c r="AA14" s="94"/>
      <c r="AB14" s="94"/>
      <c r="AC14" s="98">
        <f t="shared" si="5"/>
        <v>920</v>
      </c>
      <c r="AD14" s="96">
        <v>66</v>
      </c>
      <c r="AE14" s="94"/>
      <c r="AF14" s="94"/>
      <c r="AG14" s="98">
        <f t="shared" si="6"/>
        <v>638</v>
      </c>
      <c r="AH14" s="96">
        <v>64</v>
      </c>
      <c r="AI14" s="94"/>
      <c r="AJ14" s="94"/>
      <c r="AK14" s="98">
        <f t="shared" si="7"/>
        <v>738</v>
      </c>
      <c r="AL14" s="96">
        <v>64</v>
      </c>
      <c r="AM14" s="94"/>
      <c r="AN14" s="94"/>
      <c r="AO14" s="98">
        <f t="shared" si="8"/>
        <v>661</v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10" t="s">
        <v>164</v>
      </c>
      <c r="C15" s="109" t="s">
        <v>165</v>
      </c>
      <c r="D15" s="109" t="s">
        <v>166</v>
      </c>
      <c r="E15" s="30">
        <v>100</v>
      </c>
      <c r="F15" s="96">
        <v>100</v>
      </c>
      <c r="G15" s="94"/>
      <c r="H15" s="94"/>
      <c r="I15" s="98">
        <f t="shared" si="0"/>
        <v>686</v>
      </c>
      <c r="J15" s="96">
        <v>100</v>
      </c>
      <c r="K15" s="94"/>
      <c r="L15" s="94"/>
      <c r="M15" s="98">
        <f t="shared" si="1"/>
        <v>759</v>
      </c>
      <c r="N15" s="96">
        <v>100</v>
      </c>
      <c r="O15" s="94"/>
      <c r="P15" s="94"/>
      <c r="Q15" s="98">
        <f t="shared" si="2"/>
        <v>727</v>
      </c>
      <c r="R15" s="96">
        <v>100</v>
      </c>
      <c r="S15" s="94"/>
      <c r="T15" s="94"/>
      <c r="U15" s="98">
        <f t="shared" si="3"/>
        <v>762</v>
      </c>
      <c r="V15" s="96">
        <v>100</v>
      </c>
      <c r="W15" s="94"/>
      <c r="X15" s="94"/>
      <c r="Y15" s="98">
        <f t="shared" si="4"/>
        <v>705</v>
      </c>
      <c r="Z15" s="96">
        <v>100</v>
      </c>
      <c r="AA15" s="94"/>
      <c r="AB15" s="94"/>
      <c r="AC15" s="98">
        <f t="shared" si="5"/>
        <v>1020</v>
      </c>
      <c r="AD15" s="96">
        <v>100</v>
      </c>
      <c r="AE15" s="94"/>
      <c r="AF15" s="94"/>
      <c r="AG15" s="98">
        <f t="shared" si="6"/>
        <v>738</v>
      </c>
      <c r="AH15" s="96">
        <v>100</v>
      </c>
      <c r="AI15" s="94"/>
      <c r="AJ15" s="94"/>
      <c r="AK15" s="98">
        <f t="shared" si="7"/>
        <v>838</v>
      </c>
      <c r="AL15" s="96">
        <v>100</v>
      </c>
      <c r="AM15" s="94"/>
      <c r="AN15" s="94"/>
      <c r="AO15" s="98">
        <f t="shared" si="8"/>
        <v>761</v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06" t="s">
        <v>167</v>
      </c>
      <c r="C16" s="109" t="s">
        <v>168</v>
      </c>
      <c r="D16" s="109" t="s">
        <v>106</v>
      </c>
      <c r="E16" s="30">
        <v>88</v>
      </c>
      <c r="F16" s="96">
        <v>88</v>
      </c>
      <c r="G16" s="94"/>
      <c r="H16" s="94"/>
      <c r="I16" s="98">
        <f t="shared" si="0"/>
        <v>774</v>
      </c>
      <c r="J16" s="96">
        <v>88</v>
      </c>
      <c r="K16" s="94"/>
      <c r="L16" s="94"/>
      <c r="M16" s="98">
        <f t="shared" si="1"/>
        <v>847</v>
      </c>
      <c r="N16" s="96">
        <v>88</v>
      </c>
      <c r="O16" s="94"/>
      <c r="P16" s="94"/>
      <c r="Q16" s="98">
        <f t="shared" si="2"/>
        <v>815</v>
      </c>
      <c r="R16" s="96">
        <v>88</v>
      </c>
      <c r="S16" s="94"/>
      <c r="T16" s="94"/>
      <c r="U16" s="98">
        <f t="shared" si="3"/>
        <v>850</v>
      </c>
      <c r="V16" s="96">
        <v>88</v>
      </c>
      <c r="W16" s="94"/>
      <c r="X16" s="94"/>
      <c r="Y16" s="98">
        <f t="shared" si="4"/>
        <v>793</v>
      </c>
      <c r="Z16" s="96">
        <v>88</v>
      </c>
      <c r="AA16" s="94"/>
      <c r="AB16" s="94" t="s">
        <v>101</v>
      </c>
      <c r="AC16" s="98">
        <f t="shared" si="5"/>
        <v>1108</v>
      </c>
      <c r="AD16" s="96">
        <v>88</v>
      </c>
      <c r="AE16" s="94"/>
      <c r="AF16" s="94"/>
      <c r="AG16" s="98">
        <f t="shared" si="6"/>
        <v>826</v>
      </c>
      <c r="AH16" s="96">
        <v>88</v>
      </c>
      <c r="AI16" s="94"/>
      <c r="AJ16" s="94"/>
      <c r="AK16" s="98">
        <f t="shared" si="7"/>
        <v>926</v>
      </c>
      <c r="AL16" s="96">
        <v>88</v>
      </c>
      <c r="AM16" s="94"/>
      <c r="AN16" s="94"/>
      <c r="AO16" s="98">
        <f t="shared" si="8"/>
        <v>849</v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06" t="s">
        <v>169</v>
      </c>
      <c r="C17" s="109" t="s">
        <v>170</v>
      </c>
      <c r="D17" s="109" t="s">
        <v>122</v>
      </c>
      <c r="E17" s="30">
        <v>110</v>
      </c>
      <c r="F17" s="96">
        <v>98</v>
      </c>
      <c r="G17" s="94"/>
      <c r="H17" s="94"/>
      <c r="I17" s="98">
        <f t="shared" si="0"/>
        <v>872</v>
      </c>
      <c r="J17" s="96">
        <v>110</v>
      </c>
      <c r="K17" s="94"/>
      <c r="L17" s="94"/>
      <c r="M17" s="98">
        <f t="shared" si="1"/>
        <v>957</v>
      </c>
      <c r="N17" s="96">
        <v>66</v>
      </c>
      <c r="O17" s="94"/>
      <c r="P17" s="94"/>
      <c r="Q17" s="98">
        <f t="shared" si="2"/>
        <v>881</v>
      </c>
      <c r="R17" s="96">
        <v>110</v>
      </c>
      <c r="S17" s="94"/>
      <c r="T17" s="94"/>
      <c r="U17" s="98">
        <f t="shared" si="3"/>
        <v>960</v>
      </c>
      <c r="V17" s="96">
        <v>30</v>
      </c>
      <c r="W17" s="94"/>
      <c r="X17" s="94"/>
      <c r="Y17" s="98">
        <f t="shared" si="4"/>
        <v>823</v>
      </c>
      <c r="Z17" s="96">
        <v>110</v>
      </c>
      <c r="AA17" s="94"/>
      <c r="AB17" s="94"/>
      <c r="AC17" s="98">
        <f t="shared" si="5"/>
        <v>1218</v>
      </c>
      <c r="AD17" s="96">
        <v>110</v>
      </c>
      <c r="AE17" s="94"/>
      <c r="AF17" s="94"/>
      <c r="AG17" s="98">
        <f t="shared" si="6"/>
        <v>936</v>
      </c>
      <c r="AH17" s="96">
        <v>110</v>
      </c>
      <c r="AI17" s="94"/>
      <c r="AJ17" s="94"/>
      <c r="AK17" s="98">
        <f t="shared" si="7"/>
        <v>1036</v>
      </c>
      <c r="AL17" s="96">
        <v>110</v>
      </c>
      <c r="AM17" s="94"/>
      <c r="AN17" s="94"/>
      <c r="AO17" s="98">
        <f t="shared" si="8"/>
        <v>959</v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06" t="s">
        <v>171</v>
      </c>
      <c r="C18" s="109" t="s">
        <v>172</v>
      </c>
      <c r="D18" s="109" t="s">
        <v>173</v>
      </c>
      <c r="E18" s="30">
        <v>106</v>
      </c>
      <c r="F18" s="96">
        <v>104</v>
      </c>
      <c r="G18" s="94"/>
      <c r="H18" s="94"/>
      <c r="I18" s="98">
        <f t="shared" si="0"/>
        <v>976</v>
      </c>
      <c r="J18" s="96">
        <v>106</v>
      </c>
      <c r="K18" s="94"/>
      <c r="L18" s="94"/>
      <c r="M18" s="98">
        <f t="shared" si="1"/>
        <v>1063</v>
      </c>
      <c r="N18" s="96">
        <v>50</v>
      </c>
      <c r="O18" s="94"/>
      <c r="P18" s="94" t="s">
        <v>101</v>
      </c>
      <c r="Q18" s="98">
        <f t="shared" si="2"/>
        <v>931</v>
      </c>
      <c r="R18" s="96">
        <v>106</v>
      </c>
      <c r="S18" s="94"/>
      <c r="T18" s="94"/>
      <c r="U18" s="98">
        <f t="shared" si="3"/>
        <v>1066</v>
      </c>
      <c r="V18" s="96">
        <v>106</v>
      </c>
      <c r="W18" s="94"/>
      <c r="X18" s="94"/>
      <c r="Y18" s="98">
        <f t="shared" si="4"/>
        <v>929</v>
      </c>
      <c r="Z18" s="96">
        <v>106</v>
      </c>
      <c r="AA18" s="94"/>
      <c r="AB18" s="94"/>
      <c r="AC18" s="98">
        <f t="shared" si="5"/>
        <v>1324</v>
      </c>
      <c r="AD18" s="96">
        <v>76</v>
      </c>
      <c r="AE18" s="94"/>
      <c r="AF18" s="94"/>
      <c r="AG18" s="98">
        <f t="shared" si="6"/>
        <v>1012</v>
      </c>
      <c r="AH18" s="96">
        <v>106</v>
      </c>
      <c r="AI18" s="94"/>
      <c r="AJ18" s="94"/>
      <c r="AK18" s="98">
        <f t="shared" si="7"/>
        <v>1142</v>
      </c>
      <c r="AL18" s="96">
        <v>106</v>
      </c>
      <c r="AM18" s="94"/>
      <c r="AN18" s="94"/>
      <c r="AO18" s="98">
        <f t="shared" si="8"/>
        <v>1065</v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06" t="s">
        <v>174</v>
      </c>
      <c r="C19" s="109" t="s">
        <v>175</v>
      </c>
      <c r="D19" s="109" t="s">
        <v>176</v>
      </c>
      <c r="E19" s="30">
        <v>57</v>
      </c>
      <c r="F19" s="96">
        <v>57</v>
      </c>
      <c r="G19" s="94"/>
      <c r="H19" s="94"/>
      <c r="I19" s="98">
        <f t="shared" si="0"/>
        <v>1033</v>
      </c>
      <c r="J19" s="96">
        <v>57</v>
      </c>
      <c r="K19" s="94"/>
      <c r="L19" s="94"/>
      <c r="M19" s="98">
        <f t="shared" si="1"/>
        <v>1120</v>
      </c>
      <c r="N19" s="96">
        <v>53</v>
      </c>
      <c r="O19" s="94"/>
      <c r="P19" s="94"/>
      <c r="Q19" s="98">
        <f t="shared" si="2"/>
        <v>984</v>
      </c>
      <c r="R19" s="96">
        <v>57</v>
      </c>
      <c r="S19" s="94"/>
      <c r="T19" s="94"/>
      <c r="U19" s="98">
        <f t="shared" si="3"/>
        <v>1123</v>
      </c>
      <c r="V19" s="96">
        <v>57</v>
      </c>
      <c r="W19" s="94"/>
      <c r="X19" s="94"/>
      <c r="Y19" s="98">
        <f t="shared" si="4"/>
        <v>986</v>
      </c>
      <c r="Z19" s="96">
        <v>57</v>
      </c>
      <c r="AA19" s="94"/>
      <c r="AB19" s="94"/>
      <c r="AC19" s="98">
        <f t="shared" si="5"/>
        <v>1381</v>
      </c>
      <c r="AD19" s="96">
        <v>57</v>
      </c>
      <c r="AE19" s="94"/>
      <c r="AF19" s="94"/>
      <c r="AG19" s="98">
        <f t="shared" si="6"/>
        <v>1069</v>
      </c>
      <c r="AH19" s="96">
        <v>57</v>
      </c>
      <c r="AI19" s="94"/>
      <c r="AJ19" s="94" t="s">
        <v>101</v>
      </c>
      <c r="AK19" s="98">
        <f t="shared" si="7"/>
        <v>1199</v>
      </c>
      <c r="AL19" s="96">
        <v>57</v>
      </c>
      <c r="AM19" s="94"/>
      <c r="AN19" s="94"/>
      <c r="AO19" s="98">
        <f t="shared" si="8"/>
        <v>1122</v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10" t="s">
        <v>177</v>
      </c>
      <c r="C20" s="109" t="s">
        <v>178</v>
      </c>
      <c r="D20" s="109" t="s">
        <v>179</v>
      </c>
      <c r="E20" s="30">
        <v>44</v>
      </c>
      <c r="F20" s="96">
        <v>39</v>
      </c>
      <c r="G20" s="94"/>
      <c r="H20" s="94"/>
      <c r="I20" s="98">
        <f t="shared" si="0"/>
        <v>1072</v>
      </c>
      <c r="J20" s="96">
        <v>37</v>
      </c>
      <c r="K20" s="94"/>
      <c r="L20" s="94"/>
      <c r="M20" s="98">
        <f t="shared" si="1"/>
        <v>1157</v>
      </c>
      <c r="N20" s="96">
        <v>39</v>
      </c>
      <c r="O20" s="94"/>
      <c r="P20" s="94"/>
      <c r="Q20" s="98">
        <f t="shared" si="2"/>
        <v>1023</v>
      </c>
      <c r="R20" s="96">
        <v>39</v>
      </c>
      <c r="S20" s="94"/>
      <c r="T20" s="94"/>
      <c r="U20" s="98">
        <f t="shared" si="3"/>
        <v>1162</v>
      </c>
      <c r="V20" s="96">
        <v>29</v>
      </c>
      <c r="W20" s="94"/>
      <c r="X20" s="94"/>
      <c r="Y20" s="98">
        <f t="shared" si="4"/>
        <v>1015</v>
      </c>
      <c r="Z20" s="96">
        <v>39</v>
      </c>
      <c r="AA20" s="94"/>
      <c r="AB20" s="94"/>
      <c r="AC20" s="98">
        <f t="shared" si="5"/>
        <v>1420</v>
      </c>
      <c r="AD20" s="96">
        <v>27</v>
      </c>
      <c r="AE20" s="94"/>
      <c r="AF20" s="94"/>
      <c r="AG20" s="98">
        <f t="shared" si="6"/>
        <v>1096</v>
      </c>
      <c r="AH20" s="96">
        <v>44</v>
      </c>
      <c r="AI20" s="94"/>
      <c r="AJ20" s="94"/>
      <c r="AK20" s="98">
        <f t="shared" si="7"/>
        <v>1243</v>
      </c>
      <c r="AL20" s="96">
        <v>39</v>
      </c>
      <c r="AM20" s="94"/>
      <c r="AN20" s="94"/>
      <c r="AO20" s="98">
        <f t="shared" si="8"/>
        <v>1161</v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06" t="s">
        <v>180</v>
      </c>
      <c r="C21" s="109" t="s">
        <v>119</v>
      </c>
      <c r="D21" s="109" t="s">
        <v>181</v>
      </c>
      <c r="E21" s="30">
        <v>15</v>
      </c>
      <c r="F21" s="96">
        <v>13</v>
      </c>
      <c r="G21" s="94"/>
      <c r="H21" s="94"/>
      <c r="I21" s="98">
        <f t="shared" si="0"/>
        <v>1085</v>
      </c>
      <c r="J21" s="96">
        <v>15</v>
      </c>
      <c r="K21" s="94"/>
      <c r="L21" s="94"/>
      <c r="M21" s="98">
        <f t="shared" si="1"/>
        <v>1172</v>
      </c>
      <c r="N21" s="96">
        <v>13</v>
      </c>
      <c r="O21" s="94"/>
      <c r="P21" s="94"/>
      <c r="Q21" s="98">
        <f t="shared" si="2"/>
        <v>1036</v>
      </c>
      <c r="R21" s="96">
        <v>15</v>
      </c>
      <c r="S21" s="94"/>
      <c r="T21" s="94"/>
      <c r="U21" s="98">
        <f t="shared" si="3"/>
        <v>1177</v>
      </c>
      <c r="V21" s="96">
        <v>10</v>
      </c>
      <c r="W21" s="94"/>
      <c r="X21" s="94"/>
      <c r="Y21" s="98">
        <f t="shared" si="4"/>
        <v>1025</v>
      </c>
      <c r="Z21" s="96">
        <v>15</v>
      </c>
      <c r="AA21" s="94"/>
      <c r="AB21" s="94"/>
      <c r="AC21" s="98">
        <f t="shared" si="5"/>
        <v>1435</v>
      </c>
      <c r="AD21" s="96">
        <v>12</v>
      </c>
      <c r="AE21" s="94"/>
      <c r="AF21" s="94"/>
      <c r="AG21" s="98">
        <f t="shared" si="6"/>
        <v>1108</v>
      </c>
      <c r="AH21" s="96">
        <v>13</v>
      </c>
      <c r="AI21" s="94"/>
      <c r="AJ21" s="94"/>
      <c r="AK21" s="98">
        <f t="shared" si="7"/>
        <v>1256</v>
      </c>
      <c r="AL21" s="96">
        <v>15</v>
      </c>
      <c r="AM21" s="94"/>
      <c r="AN21" s="94"/>
      <c r="AO21" s="98">
        <f t="shared" si="8"/>
        <v>1176</v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06"/>
      <c r="C22" s="109"/>
      <c r="D22" s="109"/>
      <c r="E22" s="30"/>
      <c r="F22" s="96"/>
      <c r="G22" s="94"/>
      <c r="H22" s="94"/>
      <c r="I22" s="98">
        <f t="shared" si="0"/>
      </c>
      <c r="J22" s="96"/>
      <c r="K22" s="94"/>
      <c r="L22" s="94"/>
      <c r="M22" s="98">
        <f t="shared" si="1"/>
      </c>
      <c r="N22" s="96"/>
      <c r="O22" s="94"/>
      <c r="P22" s="94"/>
      <c r="Q22" s="98">
        <f t="shared" si="2"/>
      </c>
      <c r="R22" s="96"/>
      <c r="S22" s="94"/>
      <c r="T22" s="94"/>
      <c r="U22" s="98">
        <f t="shared" si="3"/>
      </c>
      <c r="V22" s="96"/>
      <c r="W22" s="94"/>
      <c r="X22" s="94"/>
      <c r="Y22" s="98">
        <f t="shared" si="4"/>
      </c>
      <c r="Z22" s="96"/>
      <c r="AA22" s="94"/>
      <c r="AB22" s="94"/>
      <c r="AC22" s="98">
        <f t="shared" si="5"/>
      </c>
      <c r="AD22" s="96"/>
      <c r="AE22" s="94"/>
      <c r="AF22" s="94"/>
      <c r="AG22" s="98">
        <f t="shared" si="6"/>
      </c>
      <c r="AH22" s="96"/>
      <c r="AI22" s="94"/>
      <c r="AJ22" s="94"/>
      <c r="AK22" s="98">
        <f t="shared" si="7"/>
      </c>
      <c r="AL22" s="96"/>
      <c r="AM22" s="94"/>
      <c r="AN22" s="94"/>
      <c r="AO22" s="98">
        <f t="shared" si="8"/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106"/>
      <c r="C23" s="109"/>
      <c r="D23" s="109"/>
      <c r="E23" s="30"/>
      <c r="F23" s="96"/>
      <c r="G23" s="94"/>
      <c r="H23" s="94"/>
      <c r="I23" s="98">
        <f t="shared" si="0"/>
      </c>
      <c r="J23" s="96"/>
      <c r="K23" s="94"/>
      <c r="L23" s="94"/>
      <c r="M23" s="98">
        <f t="shared" si="1"/>
      </c>
      <c r="N23" s="96"/>
      <c r="O23" s="94"/>
      <c r="P23" s="94"/>
      <c r="Q23" s="98">
        <f t="shared" si="2"/>
      </c>
      <c r="R23" s="96"/>
      <c r="S23" s="94"/>
      <c r="T23" s="94"/>
      <c r="U23" s="98">
        <f t="shared" si="3"/>
      </c>
      <c r="V23" s="96"/>
      <c r="W23" s="94"/>
      <c r="X23" s="94"/>
      <c r="Y23" s="98">
        <f t="shared" si="4"/>
      </c>
      <c r="Z23" s="96"/>
      <c r="AA23" s="94"/>
      <c r="AB23" s="94"/>
      <c r="AC23" s="98">
        <f t="shared" si="5"/>
      </c>
      <c r="AD23" s="96"/>
      <c r="AE23" s="94"/>
      <c r="AF23" s="94"/>
      <c r="AG23" s="98">
        <f t="shared" si="6"/>
      </c>
      <c r="AH23" s="96"/>
      <c r="AI23" s="94"/>
      <c r="AJ23" s="94"/>
      <c r="AK23" s="98">
        <f t="shared" si="7"/>
      </c>
      <c r="AL23" s="96"/>
      <c r="AM23" s="94"/>
      <c r="AN23" s="94"/>
      <c r="AO23" s="98">
        <f t="shared" si="8"/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106"/>
      <c r="C24" s="15"/>
      <c r="D24" s="15"/>
      <c r="E24" s="30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106"/>
      <c r="C25" s="15"/>
      <c r="D25" s="15"/>
      <c r="E25" s="30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106"/>
      <c r="C26" s="15"/>
      <c r="D26" s="15"/>
      <c r="E26" s="30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106"/>
      <c r="C27" s="15"/>
      <c r="D27" s="15"/>
      <c r="E27" s="30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106"/>
      <c r="C28" s="15"/>
      <c r="D28" s="15"/>
      <c r="E28" s="30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106"/>
      <c r="C29" s="15"/>
      <c r="D29" s="15"/>
      <c r="E29" s="30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107"/>
      <c r="C30" s="16"/>
      <c r="D30" s="16"/>
      <c r="E30" s="32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</v>
      </c>
      <c r="B31" s="73"/>
      <c r="C31" s="37"/>
      <c r="D31" s="37"/>
      <c r="E31" s="184">
        <f>SUM(E6:E30)</f>
        <v>1443</v>
      </c>
      <c r="F31" s="195" t="s">
        <v>93</v>
      </c>
      <c r="G31" s="196"/>
      <c r="H31" s="19">
        <f>IF(COUNTA(H6:H30)&gt;5,(COUNTA(H6:H30)-5)*5,0)</f>
        <v>0</v>
      </c>
      <c r="I31" s="25">
        <f>IF(ISBLANK(H31),MAX(I6:I30),MAX(I6:I30)-H31)</f>
        <v>1085</v>
      </c>
      <c r="J31" s="195" t="s">
        <v>93</v>
      </c>
      <c r="K31" s="196"/>
      <c r="L31" s="19">
        <f>IF(COUNTA(L6:L30)&gt;5,(COUNTA(L6:L30)-5)*5,0)</f>
        <v>0</v>
      </c>
      <c r="M31" s="25">
        <f>IF(ISBLANK(L31),MAX(M6:M30),MAX(M6:M30)-L31)</f>
        <v>1172</v>
      </c>
      <c r="N31" s="195" t="s">
        <v>93</v>
      </c>
      <c r="O31" s="196"/>
      <c r="P31" s="19">
        <f>IF(COUNTA(P6:P30)&gt;5,(COUNTA(P6:P30)-5)*5,0)</f>
        <v>0</v>
      </c>
      <c r="Q31" s="25">
        <f>IF(ISBLANK(P31),MAX(Q6:Q30),MAX(Q6:Q30)-P31)</f>
        <v>1036</v>
      </c>
      <c r="R31" s="195" t="s">
        <v>93</v>
      </c>
      <c r="S31" s="196"/>
      <c r="T31" s="19">
        <f>IF(COUNTA(T6:T30)&gt;5,(COUNTA(T6:T30)-5)*5,0)</f>
        <v>0</v>
      </c>
      <c r="U31" s="25">
        <f>IF(ISBLANK(T31),MAX(U6:U30),MAX(U6:U30)-T31)</f>
        <v>1177</v>
      </c>
      <c r="V31" s="195" t="s">
        <v>93</v>
      </c>
      <c r="W31" s="196"/>
      <c r="X31" s="19">
        <f>IF(COUNTA(X6:X30)&gt;5,(COUNTA(X6:X30)-5)*5,0)</f>
        <v>0</v>
      </c>
      <c r="Y31" s="25">
        <f>IF(ISBLANK(X31),MAX(Y6:Y30),MAX(Y6:Y30)-X31)</f>
        <v>1025</v>
      </c>
      <c r="Z31" s="195" t="s">
        <v>93</v>
      </c>
      <c r="AA31" s="196"/>
      <c r="AB31" s="19">
        <f>IF(COUNTA(AB6:AB30)&gt;5,(COUNTA(AB6:AB30)-5)*5,0)</f>
        <v>0</v>
      </c>
      <c r="AC31" s="25">
        <f>IF(ISBLANK(AB31),MAX(AC6:AC30),MAX(AC6:AC30)-AB31)</f>
        <v>1435</v>
      </c>
      <c r="AD31" s="195" t="s">
        <v>93</v>
      </c>
      <c r="AE31" s="196"/>
      <c r="AF31" s="19">
        <f>IF(COUNTA(AF6:AF30)&gt;5,(COUNTA(AF6:AF30)-5)*5,0)</f>
        <v>0</v>
      </c>
      <c r="AG31" s="25">
        <f>IF(ISBLANK(AF31),MAX(AG6:AG30),MAX(AG6:AG30)-AF31)</f>
        <v>1108</v>
      </c>
      <c r="AH31" s="195" t="s">
        <v>111</v>
      </c>
      <c r="AI31" s="196"/>
      <c r="AJ31" s="19">
        <f>IF(COUNTA(AJ6:AJ30)&gt;5,(COUNTA(AJ6:AJ30)-5)*5,0)</f>
        <v>0</v>
      </c>
      <c r="AK31" s="25">
        <f>IF(ISBLANK(AJ31),MAX(AK6:AK30),MAX(AK6:AK30)-AJ31)</f>
        <v>1256</v>
      </c>
      <c r="AL31" s="195" t="s">
        <v>93</v>
      </c>
      <c r="AM31" s="196"/>
      <c r="AN31" s="19">
        <f>IF(COUNTA(AN6:AN30)&gt;5,(COUNTA(AN6:AN30)-5)*5,0)</f>
        <v>0</v>
      </c>
      <c r="AO31" s="25">
        <f>IF(ISBLANK(AN31),MAX(AO6:AO30),MAX(AO6:AO30)-AN31)</f>
        <v>1176</v>
      </c>
      <c r="AP31" s="195" t="s">
        <v>93</v>
      </c>
      <c r="AQ31" s="196"/>
      <c r="AR31" s="19">
        <f>IF(COUNTA(AR6:AR30)&gt;5,(COUNTA(AR6:AR30)-5)*5,0)</f>
        <v>0</v>
      </c>
      <c r="AS31" s="25">
        <f>IF(ISBLANK(AR31),MAX(AS6:AS30),MAX(AS6:AS30)-AR31)</f>
        <v>0</v>
      </c>
      <c r="AT31" s="195" t="s">
        <v>93</v>
      </c>
      <c r="AU31" s="196"/>
      <c r="AV31" s="19">
        <f>IF(COUNTA(AV6:AV30)&gt;5,(COUNTA(AV6:AV30)-5)*5,0)</f>
        <v>0</v>
      </c>
      <c r="AW31" s="25">
        <f>IF(ISBLANK(AV31),MAX(AW6:AW30),MAX(AW6:AW30)-AV31)</f>
        <v>0</v>
      </c>
      <c r="AX31" s="195" t="s">
        <v>93</v>
      </c>
      <c r="AY31" s="196"/>
      <c r="AZ31" s="19">
        <f>IF(COUNTA(AZ6:AZ30)&gt;5,(COUNTA(AZ6:AZ30)-5)*5,0)</f>
        <v>0</v>
      </c>
      <c r="BA31" s="25">
        <f>IF(ISBLANK(AZ31),MAX(BA6:BA30),MAX(BA6:BA30)-AZ31)</f>
        <v>0</v>
      </c>
      <c r="BB31" s="195" t="s">
        <v>93</v>
      </c>
      <c r="BC31" s="196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92" t="s">
        <v>96</v>
      </c>
      <c r="H32" s="193"/>
      <c r="I32" s="38">
        <f>IF(P1ST01="Paire",ROUND(HandiP01/100*P1CUM,0),IF(P1ST01="J 1",ROUND(HandiJ1P01/100*P1CUM,0),ROUND(HandiJ2P01/100*P1CUM,0)))</f>
        <v>161</v>
      </c>
      <c r="K32" s="192" t="s">
        <v>96</v>
      </c>
      <c r="L32" s="193"/>
      <c r="M32" s="38">
        <f>IF(P1ST02="Paire",ROUND(HandiP02/100*P1CUM,0),IF(P1ST02="J 1",ROUND(HandiJ1P02/100*P1CUM,0),ROUND(HandiJ2P02/100*P1CUM,0)))</f>
        <v>76</v>
      </c>
      <c r="O32" s="192" t="s">
        <v>96</v>
      </c>
      <c r="P32" s="193"/>
      <c r="Q32" s="38">
        <f>IF(P1ST03="Paire",ROUND(HandiP03/100*P1CUM,0),IF(P1ST03="J 1",ROUND(HandiJ1P03/100*P1CUM,0),ROUND(HandiJ2P03/100*P1CUM,0)))</f>
        <v>184</v>
      </c>
      <c r="S32" s="192" t="s">
        <v>96</v>
      </c>
      <c r="T32" s="193"/>
      <c r="U32" s="38">
        <f>IF(P1ST04="Paire",ROUND(HandiP04/100*P1CUM,0),IF(P1ST04="J 1",ROUND(HandiJ1P04/100*P1CUM,0),ROUND(HandiJ2P04/100*P1CUM,0)))</f>
        <v>146</v>
      </c>
      <c r="W32" s="192" t="s">
        <v>96</v>
      </c>
      <c r="X32" s="193"/>
      <c r="Y32" s="38">
        <f>IF(P1ST05="Paire",ROUND(HandiP05/100*P1CUM,0),IF(P1ST05="J 1",ROUND(HandiJ1P05/100*P1CUM,0),ROUND(HandiJ2P05/100*P1CUM,0)))</f>
        <v>179</v>
      </c>
      <c r="AA32" s="192" t="s">
        <v>96</v>
      </c>
      <c r="AB32" s="193"/>
      <c r="AC32" s="38">
        <f>IF(P1ST06="Paire",ROUND(HandiP06/100*P1CUM,0),IF(P1ST06="J 1",ROUND(HandiJ1P06/100*P1CUM,0),ROUND(HandiJ2P06/100*P1CUM,0)))</f>
        <v>76</v>
      </c>
      <c r="AE32" s="192" t="s">
        <v>96</v>
      </c>
      <c r="AF32" s="193"/>
      <c r="AG32" s="38">
        <f>IF(P1ST07="Paire",ROUND(HandiP07/100*P1CUM,0),IF(P1ST07="J 1",ROUND(HandiJ1P07/100*P1CUM,0),ROUND(HandiJ2P07/100*P1CUM,0)))</f>
        <v>154</v>
      </c>
      <c r="AI32" s="192" t="s">
        <v>96</v>
      </c>
      <c r="AJ32" s="193"/>
      <c r="AK32" s="38">
        <f>IF(P1ST08="Paire",ROUND(HandiP08/100*P1CUM,0),IF(P1ST08="J 1",ROUND(HandiJ1P08/100*P1CUM,0),ROUND(HandiJ2P08/100*P1CUM,0)))</f>
        <v>65</v>
      </c>
      <c r="AM32" s="192" t="s">
        <v>96</v>
      </c>
      <c r="AN32" s="193"/>
      <c r="AO32" s="38">
        <f>IF(P1ST09="Paire",ROUND(HandiP09/100*P1CUM,0),IF(P1ST09="J 1",ROUND(HandiJ1P09/100*P1CUM,0),ROUND(HandiJ2P09/100*P1CUM,0)))</f>
        <v>158</v>
      </c>
      <c r="AQ32" s="192" t="s">
        <v>96</v>
      </c>
      <c r="AR32" s="193"/>
      <c r="AS32" s="38">
        <f>IF(P1ST10="Paire",ROUND(HandiP10/100*P1CUM,0),IF(P1ST10="J 1",ROUND(HandiJ1P10/100*P1CUM,0),ROUND(HandiJ2P10/100*P1CUM,0)))</f>
        <v>238</v>
      </c>
      <c r="AU32" s="192" t="s">
        <v>96</v>
      </c>
      <c r="AV32" s="193"/>
      <c r="AW32" s="38">
        <f>IF(P1ST11="Paire",ROUND(HandiP11/100*P1CUM,0),IF(P1ST11="J 1",ROUND(HandiJ1P11/100*P1CUM,0),ROUND(HandiJ2P11/100*P1CUM,0)))</f>
        <v>238</v>
      </c>
      <c r="AY32" s="192" t="s">
        <v>96</v>
      </c>
      <c r="AZ32" s="193"/>
      <c r="BA32" s="38">
        <f>IF(P1ST12="Paire",ROUND(HandiP12/100*P1CUM,0),IF(P1ST12="J 1",ROUND(HandiJ1P12/100*P1CUM,0),ROUND(HandiJ2P12/100*P1CUM,0)))</f>
        <v>238</v>
      </c>
      <c r="BC32" s="192" t="s">
        <v>96</v>
      </c>
      <c r="BD32" s="193"/>
      <c r="BE32" s="38">
        <f>IF(P1ST13="Paire",ROUND(HandiP13/100*P1CUM,0),IF(P1ST13="J 1",ROUND(HandiJ1P13/100*P1CUM,0),ROUND(HandiJ2P13/100*P1CUM,0)))</f>
        <v>238</v>
      </c>
      <c r="BG32" s="38"/>
    </row>
    <row r="33" spans="1:59" ht="14.25" customHeight="1">
      <c r="A33" s="38"/>
      <c r="B33" s="38"/>
      <c r="C33" s="39"/>
      <c r="D33" s="39"/>
      <c r="E33" s="38"/>
      <c r="G33" s="194" t="s">
        <v>17</v>
      </c>
      <c r="H33" s="193"/>
      <c r="I33" s="38">
        <f>T01CUM1+I32</f>
        <v>1246</v>
      </c>
      <c r="K33" s="194" t="s">
        <v>17</v>
      </c>
      <c r="L33" s="193"/>
      <c r="M33" s="38">
        <f>T02CUM1+M32</f>
        <v>1248</v>
      </c>
      <c r="O33" s="194" t="s">
        <v>17</v>
      </c>
      <c r="P33" s="193"/>
      <c r="Q33" s="38">
        <f>T03CUM1+Q32</f>
        <v>1220</v>
      </c>
      <c r="S33" s="194" t="s">
        <v>17</v>
      </c>
      <c r="T33" s="193"/>
      <c r="U33" s="38">
        <f>T04CUM1+U32</f>
        <v>1323</v>
      </c>
      <c r="W33" s="194" t="s">
        <v>17</v>
      </c>
      <c r="X33" s="193"/>
      <c r="Y33" s="38">
        <f>T05CUM1+Y32</f>
        <v>1204</v>
      </c>
      <c r="AA33" s="194" t="s">
        <v>17</v>
      </c>
      <c r="AB33" s="193"/>
      <c r="AC33" s="38">
        <f>T06CUM1+AC32</f>
        <v>1511</v>
      </c>
      <c r="AE33" s="194" t="s">
        <v>17</v>
      </c>
      <c r="AF33" s="193"/>
      <c r="AG33" s="38">
        <f>T07CUM1+AG32</f>
        <v>1262</v>
      </c>
      <c r="AI33" s="194" t="s">
        <v>17</v>
      </c>
      <c r="AJ33" s="193"/>
      <c r="AK33" s="38">
        <f>T08CUM1+AK32</f>
        <v>1321</v>
      </c>
      <c r="AM33" s="194" t="s">
        <v>17</v>
      </c>
      <c r="AN33" s="193"/>
      <c r="AO33" s="38">
        <f>T09CUM1+AO32</f>
        <v>1334</v>
      </c>
      <c r="AQ33" s="194" t="s">
        <v>17</v>
      </c>
      <c r="AR33" s="193"/>
      <c r="AS33" s="38">
        <f>T10CUM1+AS32</f>
        <v>238</v>
      </c>
      <c r="AU33" s="194" t="s">
        <v>17</v>
      </c>
      <c r="AV33" s="193"/>
      <c r="AW33" s="38">
        <f>T11CUM1+AW32</f>
        <v>238</v>
      </c>
      <c r="AY33" s="194" t="s">
        <v>17</v>
      </c>
      <c r="AZ33" s="193"/>
      <c r="BA33" s="38">
        <f>T12CUM1+BA32</f>
        <v>238</v>
      </c>
      <c r="BC33" s="194" t="s">
        <v>17</v>
      </c>
      <c r="BD33" s="193"/>
      <c r="BE33" s="38">
        <f>T13CUM1+BE32</f>
        <v>238</v>
      </c>
      <c r="BG33" s="38"/>
    </row>
    <row r="34" spans="1:59" ht="14.25" customHeight="1">
      <c r="A34" s="38"/>
      <c r="B34" s="38"/>
      <c r="C34" s="39"/>
      <c r="D34" s="39"/>
      <c r="E34" s="38"/>
      <c r="G34" s="92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136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spans="1:2" ht="12.75">
      <c r="A36" s="70" t="s">
        <v>36</v>
      </c>
      <c r="B36" s="70"/>
    </row>
    <row r="37" spans="1:2" ht="12.75">
      <c r="A37" s="70" t="s">
        <v>95</v>
      </c>
      <c r="B37" s="70"/>
    </row>
  </sheetData>
  <sheetProtection/>
  <mergeCells count="52">
    <mergeCell ref="AX4:BA4"/>
    <mergeCell ref="BB4:BE4"/>
    <mergeCell ref="AP4:AS4"/>
    <mergeCell ref="AT4:AW4"/>
    <mergeCell ref="AL4:AO4"/>
    <mergeCell ref="J4:M4"/>
    <mergeCell ref="N4:Q4"/>
    <mergeCell ref="R4:U4"/>
    <mergeCell ref="F4:I4"/>
    <mergeCell ref="Z4:AC4"/>
    <mergeCell ref="AD4:AG4"/>
    <mergeCell ref="AH4:AK4"/>
    <mergeCell ref="V4:Y4"/>
    <mergeCell ref="J31:K31"/>
    <mergeCell ref="F31:G31"/>
    <mergeCell ref="N31:O31"/>
    <mergeCell ref="R31:S31"/>
    <mergeCell ref="V31:W31"/>
    <mergeCell ref="Z31:AA31"/>
    <mergeCell ref="AD31:AE31"/>
    <mergeCell ref="AH31:AI31"/>
    <mergeCell ref="AL31:AM31"/>
    <mergeCell ref="AP31:AQ31"/>
    <mergeCell ref="AT31:AU31"/>
    <mergeCell ref="AX31:AY31"/>
    <mergeCell ref="BB31:BC31"/>
    <mergeCell ref="G32:H32"/>
    <mergeCell ref="G33:H33"/>
    <mergeCell ref="K32:L32"/>
    <mergeCell ref="K33:L33"/>
    <mergeCell ref="O32:P32"/>
    <mergeCell ref="O33:P33"/>
    <mergeCell ref="S32:T32"/>
    <mergeCell ref="S33:T33"/>
    <mergeCell ref="W32:X32"/>
    <mergeCell ref="W33:X33"/>
    <mergeCell ref="AA32:AB32"/>
    <mergeCell ref="AA33:AB33"/>
    <mergeCell ref="AE32:AF32"/>
    <mergeCell ref="AE33:AF33"/>
    <mergeCell ref="AI32:AJ32"/>
    <mergeCell ref="AI33:AJ33"/>
    <mergeCell ref="AM32:AN32"/>
    <mergeCell ref="AM33:AN33"/>
    <mergeCell ref="AQ32:AR32"/>
    <mergeCell ref="AQ33:AR33"/>
    <mergeCell ref="AU32:AV32"/>
    <mergeCell ref="AU33:AV33"/>
    <mergeCell ref="AY32:AZ32"/>
    <mergeCell ref="AY33:AZ33"/>
    <mergeCell ref="BC32:BD32"/>
    <mergeCell ref="BC33:BD33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A1">
      <selection activeCell="AZ30" sqref="AZ30:BA30"/>
    </sheetView>
  </sheetViews>
  <sheetFormatPr defaultColWidth="11.421875" defaultRowHeight="12.75"/>
  <cols>
    <col min="1" max="2" width="5.7109375" style="13" customWidth="1"/>
    <col min="3" max="3" width="12.57421875" style="126" customWidth="1"/>
    <col min="4" max="4" width="13.28125" style="0" customWidth="1"/>
    <col min="5" max="5" width="6.140625" style="13" customWidth="1"/>
    <col min="6" max="6" width="6.140625" style="0" customWidth="1"/>
    <col min="7" max="7" width="5.7109375" style="13" customWidth="1"/>
    <col min="8" max="8" width="3.7109375" style="19" customWidth="1"/>
    <col min="9" max="10" width="2.7109375" style="19" customWidth="1"/>
    <col min="11" max="11" width="5.57421875" style="19" customWidth="1"/>
    <col min="12" max="12" width="3.7109375" style="19" customWidth="1"/>
    <col min="13" max="14" width="2.7109375" style="19" customWidth="1"/>
    <col min="15" max="15" width="4.28125" style="19" customWidth="1"/>
    <col min="16" max="17" width="3.7109375" style="19" customWidth="1"/>
    <col min="18" max="18" width="2.7109375" style="19" customWidth="1"/>
    <col min="19" max="19" width="4.421875" style="19" customWidth="1"/>
    <col min="20" max="21" width="3.7109375" style="19" customWidth="1"/>
    <col min="22" max="22" width="2.7109375" style="19" customWidth="1"/>
    <col min="23" max="23" width="4.421875" style="19" customWidth="1"/>
    <col min="24" max="24" width="3.7109375" style="19" customWidth="1"/>
    <col min="25" max="26" width="2.7109375" style="19" customWidth="1"/>
    <col min="27" max="27" width="3.8515625" style="19" customWidth="1"/>
    <col min="28" max="28" width="3.7109375" style="19" customWidth="1"/>
    <col min="29" max="30" width="2.7109375" style="19" customWidth="1"/>
    <col min="31" max="31" width="4.421875" style="19" customWidth="1"/>
    <col min="32" max="33" width="3.7109375" style="19" customWidth="1"/>
    <col min="34" max="34" width="2.7109375" style="19" customWidth="1"/>
    <col min="35" max="35" width="4.7109375" style="19" customWidth="1"/>
    <col min="36" max="36" width="3.8515625" style="19" customWidth="1"/>
    <col min="37" max="37" width="3.7109375" style="19" customWidth="1"/>
    <col min="38" max="38" width="2.7109375" style="19" customWidth="1"/>
    <col min="39" max="39" width="4.8515625" style="19" customWidth="1"/>
    <col min="40" max="40" width="4.00390625" style="19" customWidth="1"/>
    <col min="41" max="42" width="2.7109375" style="19" customWidth="1"/>
    <col min="43" max="43" width="4.8515625" style="19" customWidth="1"/>
    <col min="44" max="44" width="3.7109375" style="19" customWidth="1"/>
    <col min="45" max="46" width="2.7109375" style="19" customWidth="1"/>
    <col min="47" max="47" width="3.8515625" style="19" customWidth="1"/>
    <col min="48" max="49" width="3.7109375" style="19" customWidth="1"/>
    <col min="50" max="50" width="2.7109375" style="19" customWidth="1"/>
    <col min="51" max="51" width="4.140625" style="19" customWidth="1"/>
    <col min="52" max="52" width="3.7109375" style="19" customWidth="1"/>
    <col min="53" max="54" width="2.7109375" style="19" customWidth="1"/>
    <col min="55" max="55" width="5.00390625" style="19" customWidth="1"/>
    <col min="56" max="56" width="3.7109375" style="19" customWidth="1"/>
    <col min="57" max="58" width="2.7109375" style="19" customWidth="1"/>
    <col min="59" max="59" width="4.421875" style="19" customWidth="1"/>
    <col min="60" max="60" width="2.7109375" style="19" customWidth="1"/>
    <col min="61" max="61" width="3.7109375" style="19" customWidth="1"/>
  </cols>
  <sheetData>
    <row r="1" spans="1:21" ht="18">
      <c r="A1" s="26" t="s">
        <v>182</v>
      </c>
      <c r="B1" s="26"/>
      <c r="C1" s="150"/>
      <c r="G1" s="18"/>
      <c r="M1" s="40"/>
      <c r="U1" s="40"/>
    </row>
    <row r="3" ht="13.5" thickBot="1"/>
    <row r="4" spans="1:61" ht="12.75">
      <c r="A4" s="206" t="s">
        <v>18</v>
      </c>
      <c r="B4" s="207"/>
      <c r="C4" s="140" t="s">
        <v>41</v>
      </c>
      <c r="D4" s="35" t="s">
        <v>19</v>
      </c>
      <c r="E4" s="35" t="s">
        <v>31</v>
      </c>
      <c r="F4" s="35" t="s">
        <v>20</v>
      </c>
      <c r="G4" s="28" t="s">
        <v>1</v>
      </c>
      <c r="H4" s="197">
        <v>1</v>
      </c>
      <c r="I4" s="198"/>
      <c r="J4" s="199"/>
      <c r="K4" s="200"/>
      <c r="L4" s="197">
        <v>2</v>
      </c>
      <c r="M4" s="198"/>
      <c r="N4" s="199"/>
      <c r="O4" s="200"/>
      <c r="P4" s="197">
        <v>3</v>
      </c>
      <c r="Q4" s="198"/>
      <c r="R4" s="199"/>
      <c r="S4" s="200"/>
      <c r="T4" s="197">
        <v>4</v>
      </c>
      <c r="U4" s="198"/>
      <c r="V4" s="199"/>
      <c r="W4" s="200"/>
      <c r="X4" s="197">
        <v>5</v>
      </c>
      <c r="Y4" s="198"/>
      <c r="Z4" s="199"/>
      <c r="AA4" s="200"/>
      <c r="AB4" s="197">
        <v>6</v>
      </c>
      <c r="AC4" s="198"/>
      <c r="AD4" s="199"/>
      <c r="AE4" s="200"/>
      <c r="AF4" s="197">
        <v>7</v>
      </c>
      <c r="AG4" s="198"/>
      <c r="AH4" s="199"/>
      <c r="AI4" s="200"/>
      <c r="AJ4" s="197">
        <v>8</v>
      </c>
      <c r="AK4" s="198"/>
      <c r="AL4" s="199"/>
      <c r="AM4" s="200"/>
      <c r="AN4" s="197">
        <v>9</v>
      </c>
      <c r="AO4" s="198"/>
      <c r="AP4" s="199"/>
      <c r="AQ4" s="200"/>
      <c r="AR4" s="197">
        <v>10</v>
      </c>
      <c r="AS4" s="198"/>
      <c r="AT4" s="199"/>
      <c r="AU4" s="200"/>
      <c r="AV4" s="197">
        <v>11</v>
      </c>
      <c r="AW4" s="198"/>
      <c r="AX4" s="199"/>
      <c r="AY4" s="200"/>
      <c r="AZ4" s="197">
        <v>12</v>
      </c>
      <c r="BA4" s="198"/>
      <c r="BB4" s="199"/>
      <c r="BC4" s="200"/>
      <c r="BD4" s="197">
        <v>13</v>
      </c>
      <c r="BE4" s="198"/>
      <c r="BF4" s="199"/>
      <c r="BG4" s="200"/>
      <c r="BH4"/>
      <c r="BI4"/>
    </row>
    <row r="5" spans="1:61" ht="13.5" thickBot="1">
      <c r="A5" s="205"/>
      <c r="B5" s="208"/>
      <c r="C5" s="141"/>
      <c r="D5" s="15"/>
      <c r="E5" s="14"/>
      <c r="F5" s="15"/>
      <c r="G5" s="30"/>
      <c r="H5" s="20" t="s">
        <v>16</v>
      </c>
      <c r="I5" s="21" t="s">
        <v>15</v>
      </c>
      <c r="J5" s="21" t="s">
        <v>30</v>
      </c>
      <c r="K5" s="22" t="s">
        <v>17</v>
      </c>
      <c r="L5" s="20" t="s">
        <v>16</v>
      </c>
      <c r="M5" s="21" t="s">
        <v>15</v>
      </c>
      <c r="N5" s="21" t="s">
        <v>30</v>
      </c>
      <c r="O5" s="22" t="s">
        <v>17</v>
      </c>
      <c r="P5" s="20" t="s">
        <v>16</v>
      </c>
      <c r="Q5" s="21" t="s">
        <v>15</v>
      </c>
      <c r="R5" s="21" t="s">
        <v>30</v>
      </c>
      <c r="S5" s="22" t="s">
        <v>17</v>
      </c>
      <c r="T5" s="20" t="s">
        <v>16</v>
      </c>
      <c r="U5" s="21" t="s">
        <v>15</v>
      </c>
      <c r="V5" s="21" t="s">
        <v>30</v>
      </c>
      <c r="W5" s="22" t="s">
        <v>17</v>
      </c>
      <c r="X5" s="20" t="s">
        <v>16</v>
      </c>
      <c r="Y5" s="21" t="s">
        <v>15</v>
      </c>
      <c r="Z5" s="21" t="s">
        <v>30</v>
      </c>
      <c r="AA5" s="22" t="s">
        <v>17</v>
      </c>
      <c r="AB5" s="20" t="s">
        <v>16</v>
      </c>
      <c r="AC5" s="21" t="s">
        <v>15</v>
      </c>
      <c r="AD5" s="21" t="s">
        <v>30</v>
      </c>
      <c r="AE5" s="22" t="s">
        <v>17</v>
      </c>
      <c r="AF5" s="20" t="s">
        <v>16</v>
      </c>
      <c r="AG5" s="21" t="s">
        <v>15</v>
      </c>
      <c r="AH5" s="21" t="s">
        <v>30</v>
      </c>
      <c r="AI5" s="22" t="s">
        <v>17</v>
      </c>
      <c r="AJ5" s="20" t="s">
        <v>16</v>
      </c>
      <c r="AK5" s="21" t="s">
        <v>15</v>
      </c>
      <c r="AL5" s="21" t="s">
        <v>30</v>
      </c>
      <c r="AM5" s="22" t="s">
        <v>17</v>
      </c>
      <c r="AN5" s="20" t="s">
        <v>16</v>
      </c>
      <c r="AO5" s="21" t="s">
        <v>15</v>
      </c>
      <c r="AP5" s="21" t="s">
        <v>30</v>
      </c>
      <c r="AQ5" s="22" t="s">
        <v>17</v>
      </c>
      <c r="AR5" s="20" t="s">
        <v>16</v>
      </c>
      <c r="AS5" s="21" t="s">
        <v>15</v>
      </c>
      <c r="AT5" s="21" t="s">
        <v>30</v>
      </c>
      <c r="AU5" s="22" t="s">
        <v>17</v>
      </c>
      <c r="AV5" s="20" t="s">
        <v>16</v>
      </c>
      <c r="AW5" s="21" t="s">
        <v>15</v>
      </c>
      <c r="AX5" s="21" t="s">
        <v>30</v>
      </c>
      <c r="AY5" s="22" t="s">
        <v>17</v>
      </c>
      <c r="AZ5" s="20" t="s">
        <v>16</v>
      </c>
      <c r="BA5" s="21" t="s">
        <v>15</v>
      </c>
      <c r="BB5" s="21" t="s">
        <v>30</v>
      </c>
      <c r="BC5" s="22" t="s">
        <v>17</v>
      </c>
      <c r="BD5" s="20" t="s">
        <v>16</v>
      </c>
      <c r="BE5" s="21" t="s">
        <v>15</v>
      </c>
      <c r="BF5" s="21" t="s">
        <v>30</v>
      </c>
      <c r="BG5" s="22" t="s">
        <v>17</v>
      </c>
      <c r="BH5"/>
      <c r="BI5"/>
    </row>
    <row r="6" spans="1:61" ht="12.75">
      <c r="A6" s="206">
        <v>1</v>
      </c>
      <c r="B6" s="71" t="s">
        <v>32</v>
      </c>
      <c r="C6" s="142" t="s">
        <v>183</v>
      </c>
      <c r="D6" s="134" t="s">
        <v>185</v>
      </c>
      <c r="E6" s="134" t="s">
        <v>113</v>
      </c>
      <c r="F6" s="36">
        <v>40</v>
      </c>
      <c r="G6" s="209">
        <f>SUM(F6:F7)</f>
        <v>80</v>
      </c>
      <c r="H6" s="101">
        <v>40</v>
      </c>
      <c r="I6" s="212"/>
      <c r="J6" s="212"/>
      <c r="K6" s="215">
        <f>IF(UPPER(I6)="X",H6+H7+10,H6+H7)</f>
        <v>62</v>
      </c>
      <c r="L6" s="101">
        <v>40</v>
      </c>
      <c r="M6" s="212"/>
      <c r="N6" s="212"/>
      <c r="O6" s="215">
        <f>IF(UPPER(M6)="X",L6+L7+10,L6+L7)</f>
        <v>80</v>
      </c>
      <c r="P6" s="101">
        <v>40</v>
      </c>
      <c r="Q6" s="212"/>
      <c r="R6" s="212"/>
      <c r="S6" s="215">
        <f>IF(UPPER(Q6)="X",P6+P7+10,P6+P7)</f>
        <v>62</v>
      </c>
      <c r="T6" s="101">
        <v>20</v>
      </c>
      <c r="U6" s="212"/>
      <c r="V6" s="212"/>
      <c r="W6" s="215">
        <f>IF(UPPER(U6)="X",T6+T7+10,T6+T7)</f>
        <v>70</v>
      </c>
      <c r="X6" s="101">
        <v>40</v>
      </c>
      <c r="Y6" s="212"/>
      <c r="Z6" s="212"/>
      <c r="AA6" s="215">
        <f>IF(UPPER(Y6)="X",X6+X7+10,X6+X7)</f>
        <v>62</v>
      </c>
      <c r="AB6" s="101">
        <v>30</v>
      </c>
      <c r="AC6" s="212"/>
      <c r="AD6" s="212"/>
      <c r="AE6" s="215">
        <f>IF(UPPER(AC6)="X",AB6+AB7+10,AB6+AB7)</f>
        <v>68</v>
      </c>
      <c r="AF6" s="101">
        <v>40</v>
      </c>
      <c r="AG6" s="212"/>
      <c r="AH6" s="212"/>
      <c r="AI6" s="215">
        <f>IF(UPPER(AG6)="X",AF6+AF7+10,AF6+AF7)</f>
        <v>51</v>
      </c>
      <c r="AJ6" s="101">
        <v>40</v>
      </c>
      <c r="AK6" s="212"/>
      <c r="AL6" s="212"/>
      <c r="AM6" s="215">
        <f>IF(UPPER(AK6)="X",AJ6+AJ7+10,AJ6+AJ7)</f>
        <v>80</v>
      </c>
      <c r="AN6" s="101">
        <v>0</v>
      </c>
      <c r="AO6" s="212"/>
      <c r="AP6" s="212"/>
      <c r="AQ6" s="215">
        <f>IF(UPPER(AO6)="X",AN6+AN7+10,AN6+AN7)</f>
        <v>0</v>
      </c>
      <c r="AR6" s="101"/>
      <c r="AS6" s="212"/>
      <c r="AT6" s="212"/>
      <c r="AU6" s="215">
        <f>IF(UPPER(AS6)="X",AR6+AR7+10,AR6+AR7)</f>
        <v>0</v>
      </c>
      <c r="AV6" s="101"/>
      <c r="AW6" s="212"/>
      <c r="AX6" s="212"/>
      <c r="AY6" s="215">
        <f>IF(UPPER(AW6)="X",AV6+AV7+10,AV6+AV7)</f>
        <v>0</v>
      </c>
      <c r="AZ6" s="101"/>
      <c r="BA6" s="212"/>
      <c r="BB6" s="212"/>
      <c r="BC6" s="215">
        <f>IF(UPPER(BA6)="X",AZ6+AZ7+10,AZ6+AZ7)</f>
        <v>0</v>
      </c>
      <c r="BD6" s="101"/>
      <c r="BE6" s="212"/>
      <c r="BF6" s="212"/>
      <c r="BG6" s="215">
        <f>IF(UPPER(BE6)="X",BD6+BD7+10,BD6+BD7)</f>
        <v>0</v>
      </c>
      <c r="BH6"/>
      <c r="BI6"/>
    </row>
    <row r="7" spans="1:61" ht="12.75">
      <c r="A7" s="202"/>
      <c r="B7" s="38" t="s">
        <v>39</v>
      </c>
      <c r="C7" s="143" t="s">
        <v>184</v>
      </c>
      <c r="D7" s="135" t="s">
        <v>186</v>
      </c>
      <c r="E7" s="135" t="s">
        <v>98</v>
      </c>
      <c r="F7" s="15">
        <v>40</v>
      </c>
      <c r="G7" s="210"/>
      <c r="H7" s="101">
        <v>22</v>
      </c>
      <c r="I7" s="213"/>
      <c r="J7" s="213"/>
      <c r="K7" s="216"/>
      <c r="L7" s="101">
        <v>40</v>
      </c>
      <c r="M7" s="213"/>
      <c r="N7" s="213"/>
      <c r="O7" s="216"/>
      <c r="P7" s="101">
        <v>22</v>
      </c>
      <c r="Q7" s="213"/>
      <c r="R7" s="213"/>
      <c r="S7" s="216"/>
      <c r="T7" s="101">
        <v>50</v>
      </c>
      <c r="U7" s="213"/>
      <c r="V7" s="213"/>
      <c r="W7" s="216"/>
      <c r="X7" s="101">
        <v>22</v>
      </c>
      <c r="Y7" s="213"/>
      <c r="Z7" s="213"/>
      <c r="AA7" s="216"/>
      <c r="AB7" s="101">
        <v>38</v>
      </c>
      <c r="AC7" s="213"/>
      <c r="AD7" s="213"/>
      <c r="AE7" s="216"/>
      <c r="AF7" s="101">
        <v>11</v>
      </c>
      <c r="AG7" s="213"/>
      <c r="AH7" s="213"/>
      <c r="AI7" s="216"/>
      <c r="AJ7" s="101">
        <v>40</v>
      </c>
      <c r="AK7" s="213"/>
      <c r="AL7" s="213"/>
      <c r="AM7" s="216"/>
      <c r="AN7" s="101">
        <v>0</v>
      </c>
      <c r="AO7" s="213"/>
      <c r="AP7" s="213"/>
      <c r="AQ7" s="216"/>
      <c r="AR7" s="101"/>
      <c r="AS7" s="213"/>
      <c r="AT7" s="213"/>
      <c r="AU7" s="216"/>
      <c r="AV7" s="101"/>
      <c r="AW7" s="213"/>
      <c r="AX7" s="213"/>
      <c r="AY7" s="216"/>
      <c r="AZ7" s="101"/>
      <c r="BA7" s="213"/>
      <c r="BB7" s="213"/>
      <c r="BC7" s="216"/>
      <c r="BD7" s="101"/>
      <c r="BE7" s="213"/>
      <c r="BF7" s="213"/>
      <c r="BG7" s="216"/>
      <c r="BH7"/>
      <c r="BI7"/>
    </row>
    <row r="8" spans="1:61" ht="12.75">
      <c r="A8" s="203">
        <v>2</v>
      </c>
      <c r="B8" s="76" t="s">
        <v>32</v>
      </c>
      <c r="C8" s="144" t="s">
        <v>187</v>
      </c>
      <c r="D8" s="138" t="s">
        <v>189</v>
      </c>
      <c r="E8" s="138" t="s">
        <v>102</v>
      </c>
      <c r="F8" s="77">
        <v>61</v>
      </c>
      <c r="G8" s="210">
        <f>SUM(F8:F9)</f>
        <v>168</v>
      </c>
      <c r="H8" s="101">
        <v>61</v>
      </c>
      <c r="I8" s="212"/>
      <c r="J8" s="212"/>
      <c r="K8" s="215">
        <f>IF(ISBLANK(H8),"",K6+IF(UPPER(I8)="X",H8+H9+10,H8+H9))</f>
        <v>230</v>
      </c>
      <c r="L8" s="101">
        <v>107</v>
      </c>
      <c r="M8" s="212"/>
      <c r="N8" s="212" t="s">
        <v>101</v>
      </c>
      <c r="O8" s="215">
        <f>IF(ISBLANK(L8),"",O6+IF(UPPER(M8)="X",L8+L9+10,L8+L9))</f>
        <v>225</v>
      </c>
      <c r="P8" s="101">
        <v>61</v>
      </c>
      <c r="Q8" s="212"/>
      <c r="R8" s="212"/>
      <c r="S8" s="215">
        <f>IF(ISBLANK(P8),"",S6+IF(UPPER(Q8)="X",P8+P9+10,P8+P9))</f>
        <v>230</v>
      </c>
      <c r="T8" s="101">
        <v>107</v>
      </c>
      <c r="U8" s="212"/>
      <c r="V8" s="212"/>
      <c r="W8" s="215">
        <f>IF(ISBLANK(T8),"",W6+IF(UPPER(U8)="X",T8+T9+10,T8+T9))</f>
        <v>238</v>
      </c>
      <c r="X8" s="101">
        <v>61</v>
      </c>
      <c r="Y8" s="212"/>
      <c r="Z8" s="212"/>
      <c r="AA8" s="215">
        <f>IF(ISBLANK(X8),"",AA6+IF(UPPER(Y8)="X",X8+X9+10,X8+X9))</f>
        <v>230</v>
      </c>
      <c r="AB8" s="101">
        <v>107</v>
      </c>
      <c r="AC8" s="212"/>
      <c r="AD8" s="212"/>
      <c r="AE8" s="215">
        <f>IF(ISBLANK(AB8),"",AE6+IF(UPPER(AC8)="X",AB8+AB9+10,AB8+AB9))</f>
        <v>236</v>
      </c>
      <c r="AF8" s="101">
        <v>61</v>
      </c>
      <c r="AG8" s="212"/>
      <c r="AH8" s="212"/>
      <c r="AI8" s="215">
        <f>IF(ISBLANK(AF8),"",AI6+IF(UPPER(AG8)="X",AF8+AF9+10,AF8+AF9))</f>
        <v>219</v>
      </c>
      <c r="AJ8" s="101">
        <v>61</v>
      </c>
      <c r="AK8" s="212"/>
      <c r="AL8" s="212"/>
      <c r="AM8" s="215">
        <f>IF(ISBLANK(AJ8),"",AM6+IF(UPPER(AK8)="X",AJ8+AJ9+10,AJ8+AJ9))</f>
        <v>248</v>
      </c>
      <c r="AN8" s="101">
        <v>61</v>
      </c>
      <c r="AO8" s="212"/>
      <c r="AP8" s="212"/>
      <c r="AQ8" s="215">
        <f>IF(ISBLANK(AN8),"",AQ6+IF(UPPER(AO8)="X",AN8+AN9+10,AN8+AN9))</f>
        <v>168</v>
      </c>
      <c r="AR8" s="101"/>
      <c r="AS8" s="212"/>
      <c r="AT8" s="212"/>
      <c r="AU8" s="215">
        <f>IF(ISBLANK(AR8),"",AU6+IF(UPPER(AS8)="X",AR8+AR9+10,AR8+AR9))</f>
      </c>
      <c r="AV8" s="101"/>
      <c r="AW8" s="212"/>
      <c r="AX8" s="212"/>
      <c r="AY8" s="215">
        <f>IF(ISBLANK(AV8),"",AY6+IF(UPPER(AW8)="X",AV8+AV9+10,AV8+AV9))</f>
      </c>
      <c r="AZ8" s="101"/>
      <c r="BA8" s="212"/>
      <c r="BB8" s="212"/>
      <c r="BC8" s="215">
        <f>IF(ISBLANK(AZ8),"",BC6+IF(UPPER(BA8)="X",AZ8+AZ9+10,AZ8+AZ9))</f>
      </c>
      <c r="BD8" s="101"/>
      <c r="BE8" s="212"/>
      <c r="BF8" s="212"/>
      <c r="BG8" s="215">
        <f>IF(ISBLANK(BD8),"",BG6+IF(UPPER(BE8)="X",BD8+BD9+10,BD8+BD9))</f>
      </c>
      <c r="BH8"/>
      <c r="BI8"/>
    </row>
    <row r="9" spans="1:61" ht="12.75">
      <c r="A9" s="204"/>
      <c r="B9" s="78" t="s">
        <v>39</v>
      </c>
      <c r="C9" s="145" t="s">
        <v>188</v>
      </c>
      <c r="D9" s="139" t="s">
        <v>190</v>
      </c>
      <c r="E9" s="139" t="s">
        <v>103</v>
      </c>
      <c r="F9" s="79">
        <v>107</v>
      </c>
      <c r="G9" s="210"/>
      <c r="H9" s="101">
        <v>107</v>
      </c>
      <c r="I9" s="213"/>
      <c r="J9" s="213"/>
      <c r="K9" s="216"/>
      <c r="L9" s="101">
        <v>38</v>
      </c>
      <c r="M9" s="213"/>
      <c r="N9" s="213"/>
      <c r="O9" s="216"/>
      <c r="P9" s="101">
        <v>107</v>
      </c>
      <c r="Q9" s="213"/>
      <c r="R9" s="213"/>
      <c r="S9" s="216"/>
      <c r="T9" s="101">
        <v>61</v>
      </c>
      <c r="U9" s="213"/>
      <c r="V9" s="213"/>
      <c r="W9" s="216"/>
      <c r="X9" s="101">
        <v>107</v>
      </c>
      <c r="Y9" s="213"/>
      <c r="Z9" s="213"/>
      <c r="AA9" s="216"/>
      <c r="AB9" s="101">
        <v>61</v>
      </c>
      <c r="AC9" s="213"/>
      <c r="AD9" s="213"/>
      <c r="AE9" s="216"/>
      <c r="AF9" s="101">
        <v>107</v>
      </c>
      <c r="AG9" s="213"/>
      <c r="AH9" s="213"/>
      <c r="AI9" s="216"/>
      <c r="AJ9" s="101">
        <v>107</v>
      </c>
      <c r="AK9" s="213"/>
      <c r="AL9" s="213"/>
      <c r="AM9" s="216"/>
      <c r="AN9" s="101">
        <v>107</v>
      </c>
      <c r="AO9" s="213"/>
      <c r="AP9" s="213"/>
      <c r="AQ9" s="216"/>
      <c r="AR9" s="101"/>
      <c r="AS9" s="213"/>
      <c r="AT9" s="213"/>
      <c r="AU9" s="216"/>
      <c r="AV9" s="101"/>
      <c r="AW9" s="213"/>
      <c r="AX9" s="213"/>
      <c r="AY9" s="216"/>
      <c r="AZ9" s="101"/>
      <c r="BA9" s="213"/>
      <c r="BB9" s="213"/>
      <c r="BC9" s="216"/>
      <c r="BD9" s="101"/>
      <c r="BE9" s="213"/>
      <c r="BF9" s="213"/>
      <c r="BG9" s="216"/>
      <c r="BH9"/>
      <c r="BI9"/>
    </row>
    <row r="10" spans="1:61" ht="12.75">
      <c r="A10" s="201">
        <v>3</v>
      </c>
      <c r="B10" s="38" t="s">
        <v>32</v>
      </c>
      <c r="C10" s="143" t="s">
        <v>191</v>
      </c>
      <c r="D10" s="135" t="s">
        <v>193</v>
      </c>
      <c r="E10" s="135" t="s">
        <v>195</v>
      </c>
      <c r="F10" s="15">
        <v>8</v>
      </c>
      <c r="G10" s="210">
        <f>SUM(F10:F11)</f>
        <v>175</v>
      </c>
      <c r="H10" s="101">
        <v>8</v>
      </c>
      <c r="I10" s="212"/>
      <c r="J10" s="212"/>
      <c r="K10" s="215">
        <f>IF(ISBLANK(H10),"",K8+IF(UPPER(I10)="X",H10+H11+10,H10+H11))</f>
        <v>405</v>
      </c>
      <c r="L10" s="101">
        <v>77</v>
      </c>
      <c r="M10" s="212"/>
      <c r="N10" s="212"/>
      <c r="O10" s="215">
        <f>IF(ISBLANK(L10),"",O8+IF(UPPER(M10)="X",L10+L11+10,L10+L11))</f>
        <v>347</v>
      </c>
      <c r="P10" s="101">
        <v>2</v>
      </c>
      <c r="Q10" s="212"/>
      <c r="R10" s="212"/>
      <c r="S10" s="215">
        <f>IF(ISBLANK(P10),"",S8+IF(UPPER(Q10)="X",P10+P11+10,P10+P11))</f>
        <v>299</v>
      </c>
      <c r="T10" s="101">
        <v>62</v>
      </c>
      <c r="U10" s="212"/>
      <c r="V10" s="212"/>
      <c r="W10" s="215">
        <f>IF(ISBLANK(T10),"",W8+IF(UPPER(U10)="X",T10+T11+10,T10+T11))</f>
        <v>370</v>
      </c>
      <c r="X10" s="101">
        <v>39</v>
      </c>
      <c r="Y10" s="212"/>
      <c r="Z10" s="212"/>
      <c r="AA10" s="215">
        <f>IF(ISBLANK(X10),"",AA8+IF(UPPER(Y10)="X",X10+X11+10,X10+X11))</f>
        <v>333</v>
      </c>
      <c r="AB10" s="101">
        <v>74</v>
      </c>
      <c r="AC10" s="212"/>
      <c r="AD10" s="212"/>
      <c r="AE10" s="215">
        <f>IF(ISBLANK(AB10),"",AE8+IF(UPPER(AC10)="X",AB10+AB11+10,AB10+AB11))</f>
        <v>355</v>
      </c>
      <c r="AF10" s="101">
        <v>70</v>
      </c>
      <c r="AG10" s="212"/>
      <c r="AH10" s="212"/>
      <c r="AI10" s="215">
        <f>IF(ISBLANK(AF10),"",AI8+IF(UPPER(AG10)="X",AF10+AF11+10,AF10+AF11))</f>
        <v>351</v>
      </c>
      <c r="AJ10" s="101">
        <v>8</v>
      </c>
      <c r="AK10" s="212"/>
      <c r="AL10" s="212"/>
      <c r="AM10" s="215">
        <f>IF(ISBLANK(AJ10),"",AM8+IF(UPPER(AK10)="X",AJ10+AJ11+10,AJ10+AJ11))</f>
        <v>423</v>
      </c>
      <c r="AN10" s="101">
        <v>62</v>
      </c>
      <c r="AO10" s="212"/>
      <c r="AP10" s="212"/>
      <c r="AQ10" s="215">
        <f>IF(ISBLANK(AN10),"",AQ8+IF(UPPER(AO10)="X",AN10+AN11+10,AN10+AN11))</f>
        <v>300</v>
      </c>
      <c r="AR10" s="101"/>
      <c r="AS10" s="212"/>
      <c r="AT10" s="212"/>
      <c r="AU10" s="215">
        <f>IF(ISBLANK(AR10),"",AU8+IF(UPPER(AS10)="X",AR10+AR11+10,AR10+AR11))</f>
      </c>
      <c r="AV10" s="101"/>
      <c r="AW10" s="212"/>
      <c r="AX10" s="212"/>
      <c r="AY10" s="215">
        <f>IF(ISBLANK(AV10),"",AY8+IF(UPPER(AW10)="X",AV10+AV11+10,AV10+AV11))</f>
      </c>
      <c r="AZ10" s="101"/>
      <c r="BA10" s="212"/>
      <c r="BB10" s="212"/>
      <c r="BC10" s="215">
        <f>IF(ISBLANK(AZ10),"",BC8+IF(UPPER(BA10)="X",AZ10+AZ11+10,AZ10+AZ11))</f>
      </c>
      <c r="BD10" s="101"/>
      <c r="BE10" s="212"/>
      <c r="BF10" s="212"/>
      <c r="BG10" s="215">
        <f>IF(ISBLANK(BD10),"",BG8+IF(UPPER(BE10)="X",BD10+BD11+10,BD10+BD11))</f>
      </c>
      <c r="BH10"/>
      <c r="BI10"/>
    </row>
    <row r="11" spans="1:61" ht="12.75">
      <c r="A11" s="202"/>
      <c r="B11" s="38" t="s">
        <v>39</v>
      </c>
      <c r="C11" s="143" t="s">
        <v>192</v>
      </c>
      <c r="D11" s="135" t="s">
        <v>194</v>
      </c>
      <c r="E11" s="135" t="s">
        <v>43</v>
      </c>
      <c r="F11" s="15">
        <v>167</v>
      </c>
      <c r="G11" s="210"/>
      <c r="H11" s="101">
        <v>167</v>
      </c>
      <c r="I11" s="213"/>
      <c r="J11" s="213"/>
      <c r="K11" s="216"/>
      <c r="L11" s="101">
        <v>45</v>
      </c>
      <c r="M11" s="213"/>
      <c r="N11" s="213"/>
      <c r="O11" s="216"/>
      <c r="P11" s="101">
        <v>67</v>
      </c>
      <c r="Q11" s="213"/>
      <c r="R11" s="213"/>
      <c r="S11" s="216"/>
      <c r="T11" s="101">
        <v>70</v>
      </c>
      <c r="U11" s="213"/>
      <c r="V11" s="213"/>
      <c r="W11" s="216"/>
      <c r="X11" s="101">
        <v>64</v>
      </c>
      <c r="Y11" s="213"/>
      <c r="Z11" s="213"/>
      <c r="AA11" s="216"/>
      <c r="AB11" s="101">
        <v>45</v>
      </c>
      <c r="AC11" s="213"/>
      <c r="AD11" s="213"/>
      <c r="AE11" s="216"/>
      <c r="AF11" s="101">
        <v>62</v>
      </c>
      <c r="AG11" s="213"/>
      <c r="AH11" s="213"/>
      <c r="AI11" s="216"/>
      <c r="AJ11" s="101">
        <v>167</v>
      </c>
      <c r="AK11" s="213"/>
      <c r="AL11" s="213"/>
      <c r="AM11" s="216"/>
      <c r="AN11" s="101">
        <v>70</v>
      </c>
      <c r="AO11" s="213"/>
      <c r="AP11" s="213"/>
      <c r="AQ11" s="216"/>
      <c r="AR11" s="101"/>
      <c r="AS11" s="213"/>
      <c r="AT11" s="213"/>
      <c r="AU11" s="216"/>
      <c r="AV11" s="101"/>
      <c r="AW11" s="213"/>
      <c r="AX11" s="213"/>
      <c r="AY11" s="216"/>
      <c r="AZ11" s="101"/>
      <c r="BA11" s="213"/>
      <c r="BB11" s="213"/>
      <c r="BC11" s="216"/>
      <c r="BD11" s="101"/>
      <c r="BE11" s="213"/>
      <c r="BF11" s="213"/>
      <c r="BG11" s="216"/>
      <c r="BH11"/>
      <c r="BI11"/>
    </row>
    <row r="12" spans="1:61" ht="12.75">
      <c r="A12" s="203">
        <v>4</v>
      </c>
      <c r="B12" s="76" t="s">
        <v>32</v>
      </c>
      <c r="C12" s="144" t="s">
        <v>196</v>
      </c>
      <c r="D12" s="138" t="s">
        <v>198</v>
      </c>
      <c r="E12" s="138" t="s">
        <v>200</v>
      </c>
      <c r="F12" s="77">
        <v>12</v>
      </c>
      <c r="G12" s="210">
        <f>SUM(F12:F13)</f>
        <v>143</v>
      </c>
      <c r="H12" s="101">
        <v>45</v>
      </c>
      <c r="I12" s="212"/>
      <c r="J12" s="212"/>
      <c r="K12" s="215">
        <f>IF(ISBLANK(H12),"",K10+IF(UPPER(I12)="X",H12+H13+10,H12+H13))</f>
        <v>514</v>
      </c>
      <c r="L12" s="101">
        <v>30</v>
      </c>
      <c r="M12" s="212"/>
      <c r="N12" s="212"/>
      <c r="O12" s="215">
        <f>IF(ISBLANK(L12),"",O10+IF(UPPER(M12)="X",L12+L13+10,L12+L13))</f>
        <v>461</v>
      </c>
      <c r="P12" s="101">
        <v>45</v>
      </c>
      <c r="Q12" s="212"/>
      <c r="R12" s="212"/>
      <c r="S12" s="215">
        <f>IF(ISBLANK(P12),"",S10+IF(UPPER(Q12)="X",P12+P13+10,P12+P13))</f>
        <v>407</v>
      </c>
      <c r="T12" s="101">
        <v>45</v>
      </c>
      <c r="U12" s="212"/>
      <c r="V12" s="212"/>
      <c r="W12" s="215">
        <f>IF(ISBLANK(T12),"",W10+IF(UPPER(U12)="X",T12+T13+10,T12+T13))</f>
        <v>491</v>
      </c>
      <c r="X12" s="101">
        <v>39</v>
      </c>
      <c r="Y12" s="212"/>
      <c r="Z12" s="212"/>
      <c r="AA12" s="215">
        <f>IF(ISBLANK(X12),"",AA10+IF(UPPER(Y12)="X",X12+X13+10,X12+X13))</f>
        <v>434</v>
      </c>
      <c r="AB12" s="101">
        <v>76</v>
      </c>
      <c r="AC12" s="212"/>
      <c r="AD12" s="212"/>
      <c r="AE12" s="215">
        <f>IF(ISBLANK(AB12),"",AE10+IF(UPPER(AC12)="X",AB12+AB13+10,AB12+AB13))</f>
        <v>476</v>
      </c>
      <c r="AF12" s="101">
        <v>45</v>
      </c>
      <c r="AG12" s="212"/>
      <c r="AH12" s="212"/>
      <c r="AI12" s="215">
        <f>IF(ISBLANK(AF12),"",AI10+IF(UPPER(AG12)="X",AF12+AF13+10,AF12+AF13))</f>
        <v>472</v>
      </c>
      <c r="AJ12" s="101">
        <v>12</v>
      </c>
      <c r="AK12" s="212"/>
      <c r="AL12" s="212"/>
      <c r="AM12" s="215">
        <f>IF(ISBLANK(AJ12),"",AM10+IF(UPPER(AK12)="X",AJ12+AJ13+10,AJ12+AJ13))</f>
        <v>566</v>
      </c>
      <c r="AN12" s="101">
        <v>12</v>
      </c>
      <c r="AO12" s="212"/>
      <c r="AP12" s="212"/>
      <c r="AQ12" s="215">
        <f>IF(ISBLANK(AN12),"",AQ10+IF(UPPER(AO12)="X",AN12+AN13+10,AN12+AN13))</f>
        <v>443</v>
      </c>
      <c r="AR12" s="101"/>
      <c r="AS12" s="212"/>
      <c r="AT12" s="212"/>
      <c r="AU12" s="215">
        <f>IF(ISBLANK(AR12),"",AU10+IF(UPPER(AS12)="X",AR12+AR13+10,AR12+AR13))</f>
      </c>
      <c r="AV12" s="101"/>
      <c r="AW12" s="212"/>
      <c r="AX12" s="212"/>
      <c r="AY12" s="215">
        <f>IF(ISBLANK(AV12),"",AY10+IF(UPPER(AW12)="X",AV12+AV13+10,AV12+AV13))</f>
      </c>
      <c r="AZ12" s="101"/>
      <c r="BA12" s="212"/>
      <c r="BB12" s="212"/>
      <c r="BC12" s="215">
        <f>IF(ISBLANK(AZ12),"",BC10+IF(UPPER(BA12)="X",AZ12+AZ13+10,AZ12+AZ13))</f>
      </c>
      <c r="BD12" s="101"/>
      <c r="BE12" s="212"/>
      <c r="BF12" s="212"/>
      <c r="BG12" s="215">
        <f>IF(ISBLANK(BD12),"",BG10+IF(UPPER(BE12)="X",BD12+BD13+10,BD12+BD13))</f>
      </c>
      <c r="BH12"/>
      <c r="BI12"/>
    </row>
    <row r="13" spans="1:61" ht="12.75">
      <c r="A13" s="204"/>
      <c r="B13" s="78" t="s">
        <v>39</v>
      </c>
      <c r="C13" s="151" t="s">
        <v>197</v>
      </c>
      <c r="D13" s="139" t="s">
        <v>199</v>
      </c>
      <c r="E13" s="139" t="s">
        <v>201</v>
      </c>
      <c r="F13" s="79">
        <v>131</v>
      </c>
      <c r="G13" s="210"/>
      <c r="H13" s="101">
        <v>64</v>
      </c>
      <c r="I13" s="213"/>
      <c r="J13" s="213"/>
      <c r="K13" s="216"/>
      <c r="L13" s="101">
        <v>84</v>
      </c>
      <c r="M13" s="213"/>
      <c r="N13" s="213"/>
      <c r="O13" s="216"/>
      <c r="P13" s="101">
        <v>63</v>
      </c>
      <c r="Q13" s="213"/>
      <c r="R13" s="213"/>
      <c r="S13" s="216"/>
      <c r="T13" s="101">
        <v>76</v>
      </c>
      <c r="U13" s="213"/>
      <c r="V13" s="213"/>
      <c r="W13" s="216"/>
      <c r="X13" s="101">
        <v>62</v>
      </c>
      <c r="Y13" s="213"/>
      <c r="Z13" s="213"/>
      <c r="AA13" s="216"/>
      <c r="AB13" s="101">
        <v>45</v>
      </c>
      <c r="AC13" s="213"/>
      <c r="AD13" s="213"/>
      <c r="AE13" s="216"/>
      <c r="AF13" s="101">
        <v>76</v>
      </c>
      <c r="AG13" s="213"/>
      <c r="AH13" s="213"/>
      <c r="AI13" s="216"/>
      <c r="AJ13" s="101">
        <v>131</v>
      </c>
      <c r="AK13" s="213"/>
      <c r="AL13" s="213"/>
      <c r="AM13" s="216"/>
      <c r="AN13" s="101">
        <v>131</v>
      </c>
      <c r="AO13" s="213"/>
      <c r="AP13" s="213"/>
      <c r="AQ13" s="216"/>
      <c r="AR13" s="101"/>
      <c r="AS13" s="213"/>
      <c r="AT13" s="213"/>
      <c r="AU13" s="216"/>
      <c r="AV13" s="101"/>
      <c r="AW13" s="213"/>
      <c r="AX13" s="213"/>
      <c r="AY13" s="216"/>
      <c r="AZ13" s="101"/>
      <c r="BA13" s="213"/>
      <c r="BB13" s="213"/>
      <c r="BC13" s="216"/>
      <c r="BD13" s="101"/>
      <c r="BE13" s="213"/>
      <c r="BF13" s="213"/>
      <c r="BG13" s="216"/>
      <c r="BH13"/>
      <c r="BI13"/>
    </row>
    <row r="14" spans="1:61" ht="12.75">
      <c r="A14" s="201">
        <v>5</v>
      </c>
      <c r="B14" s="38" t="s">
        <v>32</v>
      </c>
      <c r="C14" s="152" t="s">
        <v>202</v>
      </c>
      <c r="D14" s="135" t="s">
        <v>204</v>
      </c>
      <c r="E14" s="135" t="s">
        <v>205</v>
      </c>
      <c r="F14" s="15">
        <v>78</v>
      </c>
      <c r="G14" s="210">
        <f>SUM(F14:F15)</f>
        <v>122</v>
      </c>
      <c r="H14" s="101">
        <v>78</v>
      </c>
      <c r="I14" s="212"/>
      <c r="J14" s="212"/>
      <c r="K14" s="215">
        <f>IF(ISBLANK(H14),"",K12+IF(UPPER(I14)="X",H14+H15+10,H14+H15))</f>
        <v>636</v>
      </c>
      <c r="L14" s="101">
        <v>78</v>
      </c>
      <c r="M14" s="212"/>
      <c r="N14" s="212"/>
      <c r="O14" s="215">
        <f>IF(ISBLANK(L14),"",O12+IF(UPPER(M14)="X",L14+L15+10,L14+L15))</f>
        <v>583</v>
      </c>
      <c r="P14" s="101">
        <v>78</v>
      </c>
      <c r="Q14" s="212"/>
      <c r="R14" s="212"/>
      <c r="S14" s="215">
        <f>IF(ISBLANK(P14),"",S12+IF(UPPER(Q14)="X",P14+P15+10,P14+P15))</f>
        <v>529</v>
      </c>
      <c r="T14" s="101">
        <v>78</v>
      </c>
      <c r="U14" s="212"/>
      <c r="V14" s="212"/>
      <c r="W14" s="215">
        <f>IF(ISBLANK(T14),"",W12+IF(UPPER(U14)="X",T14+T15+10,T14+T15))</f>
        <v>613</v>
      </c>
      <c r="X14" s="101">
        <v>78</v>
      </c>
      <c r="Y14" s="212"/>
      <c r="Z14" s="212"/>
      <c r="AA14" s="215">
        <f>IF(ISBLANK(X14),"",AA12+IF(UPPER(Y14)="X",X14+X15+10,X14+X15))</f>
        <v>553</v>
      </c>
      <c r="AB14" s="101">
        <v>10</v>
      </c>
      <c r="AC14" s="212"/>
      <c r="AD14" s="212"/>
      <c r="AE14" s="215">
        <f>IF(ISBLANK(AB14),"",AE12+IF(UPPER(AC14)="X",AB14+AB15+10,AB14+AB15))</f>
        <v>580</v>
      </c>
      <c r="AF14" s="101">
        <v>41</v>
      </c>
      <c r="AG14" s="212"/>
      <c r="AH14" s="212"/>
      <c r="AI14" s="215">
        <f>IF(ISBLANK(AF14),"",AI12+IF(UPPER(AG14)="X",AF14+AF15+10,AF14+AF15))</f>
        <v>591</v>
      </c>
      <c r="AJ14" s="101">
        <v>82</v>
      </c>
      <c r="AK14" s="212"/>
      <c r="AL14" s="212"/>
      <c r="AM14" s="215">
        <f>IF(ISBLANK(AJ14),"",AM12+IF(UPPER(AK14)="X",AJ14+AJ15+10,AJ14+AJ15))</f>
        <v>683</v>
      </c>
      <c r="AN14" s="101">
        <v>20</v>
      </c>
      <c r="AO14" s="212"/>
      <c r="AP14" s="212"/>
      <c r="AQ14" s="215">
        <f>IF(ISBLANK(AN14),"",AQ12+IF(UPPER(AO14)="X",AN14+AN15+10,AN14+AN15))</f>
        <v>557</v>
      </c>
      <c r="AR14" s="101"/>
      <c r="AS14" s="212"/>
      <c r="AT14" s="212"/>
      <c r="AU14" s="215">
        <f>IF(ISBLANK(AR14),"",AU12+IF(UPPER(AS14)="X",AR14+AR15+10,AR14+AR15))</f>
      </c>
      <c r="AV14" s="101"/>
      <c r="AW14" s="212"/>
      <c r="AX14" s="212"/>
      <c r="AY14" s="215">
        <f>IF(ISBLANK(AV14),"",AY12+IF(UPPER(AW14)="X",AV14+AV15+10,AV14+AV15))</f>
      </c>
      <c r="AZ14" s="101"/>
      <c r="BA14" s="212"/>
      <c r="BB14" s="212"/>
      <c r="BC14" s="215">
        <f>IF(ISBLANK(AZ14),"",BC12+IF(UPPER(BA14)="X",AZ14+AZ15+10,AZ14+AZ15))</f>
      </c>
      <c r="BD14" s="101"/>
      <c r="BE14" s="212"/>
      <c r="BF14" s="212"/>
      <c r="BG14" s="215">
        <f>IF(ISBLANK(BD14),"",BG12+IF(UPPER(BE14)="X",BD14+BD15+10,BD14+BD15))</f>
      </c>
      <c r="BH14"/>
      <c r="BI14"/>
    </row>
    <row r="15" spans="1:61" ht="12.75">
      <c r="A15" s="202"/>
      <c r="B15" s="38" t="s">
        <v>39</v>
      </c>
      <c r="C15" s="152" t="s">
        <v>203</v>
      </c>
      <c r="D15" s="135" t="s">
        <v>206</v>
      </c>
      <c r="E15" s="135" t="s">
        <v>207</v>
      </c>
      <c r="F15" s="15">
        <v>44</v>
      </c>
      <c r="G15" s="210"/>
      <c r="H15" s="101">
        <v>44</v>
      </c>
      <c r="I15" s="213"/>
      <c r="J15" s="213"/>
      <c r="K15" s="216"/>
      <c r="L15" s="101">
        <v>44</v>
      </c>
      <c r="M15" s="213"/>
      <c r="N15" s="213"/>
      <c r="O15" s="216"/>
      <c r="P15" s="101">
        <v>44</v>
      </c>
      <c r="Q15" s="213"/>
      <c r="R15" s="213"/>
      <c r="S15" s="216"/>
      <c r="T15" s="101">
        <v>44</v>
      </c>
      <c r="U15" s="213"/>
      <c r="V15" s="213"/>
      <c r="W15" s="216"/>
      <c r="X15" s="101">
        <v>41</v>
      </c>
      <c r="Y15" s="213"/>
      <c r="Z15" s="213"/>
      <c r="AA15" s="216"/>
      <c r="AB15" s="101">
        <v>94</v>
      </c>
      <c r="AC15" s="213"/>
      <c r="AD15" s="213"/>
      <c r="AE15" s="216"/>
      <c r="AF15" s="101">
        <v>78</v>
      </c>
      <c r="AG15" s="213"/>
      <c r="AH15" s="213"/>
      <c r="AI15" s="216"/>
      <c r="AJ15" s="101">
        <v>35</v>
      </c>
      <c r="AK15" s="213"/>
      <c r="AL15" s="213"/>
      <c r="AM15" s="216"/>
      <c r="AN15" s="101">
        <v>94</v>
      </c>
      <c r="AO15" s="213"/>
      <c r="AP15" s="213"/>
      <c r="AQ15" s="216"/>
      <c r="AR15" s="101"/>
      <c r="AS15" s="213"/>
      <c r="AT15" s="213"/>
      <c r="AU15" s="216"/>
      <c r="AV15" s="101"/>
      <c r="AW15" s="213"/>
      <c r="AX15" s="213"/>
      <c r="AY15" s="216"/>
      <c r="AZ15" s="101"/>
      <c r="BA15" s="213"/>
      <c r="BB15" s="213"/>
      <c r="BC15" s="216"/>
      <c r="BD15" s="101"/>
      <c r="BE15" s="213"/>
      <c r="BF15" s="213"/>
      <c r="BG15" s="216"/>
      <c r="BH15"/>
      <c r="BI15"/>
    </row>
    <row r="16" spans="1:61" ht="12.75">
      <c r="A16" s="203">
        <v>6</v>
      </c>
      <c r="B16" s="76" t="s">
        <v>32</v>
      </c>
      <c r="C16" s="153" t="s">
        <v>208</v>
      </c>
      <c r="D16" s="138" t="s">
        <v>210</v>
      </c>
      <c r="E16" s="138" t="s">
        <v>211</v>
      </c>
      <c r="F16" s="77">
        <v>9</v>
      </c>
      <c r="G16" s="210">
        <f>SUM(F16:F17)</f>
        <v>132</v>
      </c>
      <c r="H16" s="101">
        <v>51</v>
      </c>
      <c r="I16" s="212"/>
      <c r="J16" s="212"/>
      <c r="K16" s="215">
        <f>IF(ISBLANK(H16),"",K14+IF(UPPER(I16)="X",H16+H17+10,H16+H17))</f>
        <v>723</v>
      </c>
      <c r="L16" s="101">
        <v>51</v>
      </c>
      <c r="M16" s="212"/>
      <c r="N16" s="212"/>
      <c r="O16" s="215">
        <f>IF(ISBLANK(L16),"",O14+IF(UPPER(M16)="X",L16+L17+10,L16+L17))</f>
        <v>676</v>
      </c>
      <c r="P16" s="101">
        <v>26</v>
      </c>
      <c r="Q16" s="212"/>
      <c r="R16" s="212"/>
      <c r="S16" s="215">
        <f>IF(ISBLANK(P16),"",S14+IF(UPPER(Q16)="X",P16+P17+10,P16+P17))</f>
        <v>661</v>
      </c>
      <c r="T16" s="101">
        <v>26</v>
      </c>
      <c r="U16" s="212"/>
      <c r="V16" s="212"/>
      <c r="W16" s="215">
        <f>IF(ISBLANK(T16),"",W14+IF(UPPER(U16)="X",T16+T17+10,T16+T17))</f>
        <v>736</v>
      </c>
      <c r="X16" s="101">
        <v>26</v>
      </c>
      <c r="Y16" s="212"/>
      <c r="Z16" s="212"/>
      <c r="AA16" s="215">
        <f>IF(ISBLANK(X16),"",AA14+IF(UPPER(Y16)="X",X16+X17+10,X16+X17))</f>
        <v>667</v>
      </c>
      <c r="AB16" s="101">
        <v>26</v>
      </c>
      <c r="AC16" s="212"/>
      <c r="AD16" s="212"/>
      <c r="AE16" s="215">
        <f>IF(ISBLANK(AB16),"",AE14+IF(UPPER(AC16)="X",AB16+AB17+10,AB16+AB17))</f>
        <v>712</v>
      </c>
      <c r="AF16" s="101">
        <v>88</v>
      </c>
      <c r="AG16" s="212"/>
      <c r="AH16" s="212"/>
      <c r="AI16" s="215">
        <f>IF(ISBLANK(AF16),"",AI14+IF(UPPER(AG16)="X",AF16+AF17+10,AF16+AF17))</f>
        <v>688</v>
      </c>
      <c r="AJ16" s="101">
        <v>9</v>
      </c>
      <c r="AK16" s="212"/>
      <c r="AL16" s="212"/>
      <c r="AM16" s="215">
        <f>IF(ISBLANK(AJ16),"",AM14+IF(UPPER(AK16)="X",AJ16+AJ17+10,AJ16+AJ17))</f>
        <v>815</v>
      </c>
      <c r="AN16" s="101">
        <v>7</v>
      </c>
      <c r="AO16" s="212"/>
      <c r="AP16" s="212"/>
      <c r="AQ16" s="215">
        <f>IF(ISBLANK(AN16),"",AQ14+IF(UPPER(AO16)="X",AN16+AN17+10,AN16+AN17))</f>
        <v>686</v>
      </c>
      <c r="AR16" s="101"/>
      <c r="AS16" s="212"/>
      <c r="AT16" s="212"/>
      <c r="AU16" s="215">
        <f>IF(ISBLANK(AR16),"",AU14+IF(UPPER(AS16)="X",AR16+AR17+10,AR16+AR17))</f>
      </c>
      <c r="AV16" s="101"/>
      <c r="AW16" s="212"/>
      <c r="AX16" s="212"/>
      <c r="AY16" s="215">
        <f>IF(ISBLANK(AV16),"",AY14+IF(UPPER(AW16)="X",AV16+AV17+10,AV16+AV17))</f>
      </c>
      <c r="AZ16" s="101"/>
      <c r="BA16" s="212"/>
      <c r="BB16" s="212"/>
      <c r="BC16" s="215">
        <f>IF(ISBLANK(AZ16),"",BC14+IF(UPPER(BA16)="X",AZ16+AZ17+10,AZ16+AZ17))</f>
      </c>
      <c r="BD16" s="101"/>
      <c r="BE16" s="212"/>
      <c r="BF16" s="212"/>
      <c r="BG16" s="215">
        <f>IF(ISBLANK(BD16),"",BG14+IF(UPPER(BE16)="X",BD16+BD17+10,BD16+BD17))</f>
      </c>
      <c r="BH16"/>
      <c r="BI16"/>
    </row>
    <row r="17" spans="1:61" ht="12.75">
      <c r="A17" s="204"/>
      <c r="B17" s="78" t="s">
        <v>39</v>
      </c>
      <c r="C17" s="151" t="s">
        <v>209</v>
      </c>
      <c r="D17" s="139" t="s">
        <v>212</v>
      </c>
      <c r="E17" s="139" t="s">
        <v>213</v>
      </c>
      <c r="F17" s="79">
        <v>123</v>
      </c>
      <c r="G17" s="210"/>
      <c r="H17" s="101">
        <v>36</v>
      </c>
      <c r="I17" s="213"/>
      <c r="J17" s="213"/>
      <c r="K17" s="216"/>
      <c r="L17" s="101">
        <v>42</v>
      </c>
      <c r="M17" s="213"/>
      <c r="N17" s="213"/>
      <c r="O17" s="216"/>
      <c r="P17" s="101">
        <v>106</v>
      </c>
      <c r="Q17" s="213"/>
      <c r="R17" s="213"/>
      <c r="S17" s="216"/>
      <c r="T17" s="101">
        <v>97</v>
      </c>
      <c r="U17" s="213"/>
      <c r="V17" s="213"/>
      <c r="W17" s="216"/>
      <c r="X17" s="101">
        <v>88</v>
      </c>
      <c r="Y17" s="213"/>
      <c r="Z17" s="213"/>
      <c r="AA17" s="216"/>
      <c r="AB17" s="101">
        <v>106</v>
      </c>
      <c r="AC17" s="213"/>
      <c r="AD17" s="213"/>
      <c r="AE17" s="216"/>
      <c r="AF17" s="101">
        <v>9</v>
      </c>
      <c r="AG17" s="213"/>
      <c r="AH17" s="213"/>
      <c r="AI17" s="216"/>
      <c r="AJ17" s="101">
        <v>123</v>
      </c>
      <c r="AK17" s="213"/>
      <c r="AL17" s="213"/>
      <c r="AM17" s="216"/>
      <c r="AN17" s="101">
        <v>122</v>
      </c>
      <c r="AO17" s="213"/>
      <c r="AP17" s="213"/>
      <c r="AQ17" s="216"/>
      <c r="AR17" s="101"/>
      <c r="AS17" s="213"/>
      <c r="AT17" s="213"/>
      <c r="AU17" s="216"/>
      <c r="AV17" s="101"/>
      <c r="AW17" s="213"/>
      <c r="AX17" s="213"/>
      <c r="AY17" s="216"/>
      <c r="AZ17" s="101"/>
      <c r="BA17" s="213"/>
      <c r="BB17" s="213"/>
      <c r="BC17" s="216"/>
      <c r="BD17" s="101"/>
      <c r="BE17" s="213"/>
      <c r="BF17" s="213"/>
      <c r="BG17" s="216"/>
      <c r="BH17"/>
      <c r="BI17"/>
    </row>
    <row r="18" spans="1:61" ht="12.75">
      <c r="A18" s="201">
        <v>7</v>
      </c>
      <c r="B18" s="38" t="s">
        <v>32</v>
      </c>
      <c r="C18" s="152" t="s">
        <v>214</v>
      </c>
      <c r="D18" s="135" t="s">
        <v>216</v>
      </c>
      <c r="E18" s="135" t="s">
        <v>217</v>
      </c>
      <c r="F18" s="15">
        <v>5</v>
      </c>
      <c r="G18" s="210">
        <f>SUM(F18:F19)</f>
        <v>157</v>
      </c>
      <c r="H18" s="101">
        <v>108</v>
      </c>
      <c r="I18" s="212"/>
      <c r="J18" s="212"/>
      <c r="K18" s="215">
        <f>IF(ISBLANK(H18),"",K16+IF(UPPER(I18)="X",H18+H19+10,H18+H19))</f>
        <v>866</v>
      </c>
      <c r="L18" s="101">
        <v>108</v>
      </c>
      <c r="M18" s="212"/>
      <c r="N18" s="212"/>
      <c r="O18" s="215">
        <f>IF(ISBLANK(L18),"",O16+IF(UPPER(M18)="X",L18+L19+10,L18+L19))</f>
        <v>819</v>
      </c>
      <c r="P18" s="101">
        <v>5</v>
      </c>
      <c r="Q18" s="212"/>
      <c r="R18" s="212"/>
      <c r="S18" s="215">
        <f>IF(ISBLANK(P18),"",S16+IF(UPPER(Q18)="X",P18+P19+10,P18+P19))</f>
        <v>818</v>
      </c>
      <c r="T18" s="101">
        <v>108</v>
      </c>
      <c r="U18" s="212"/>
      <c r="V18" s="212"/>
      <c r="W18" s="215">
        <f>IF(ISBLANK(T18),"",W16+IF(UPPER(U18)="X",T18+T19+10,T18+T19))</f>
        <v>877</v>
      </c>
      <c r="X18" s="101">
        <v>108</v>
      </c>
      <c r="Y18" s="212"/>
      <c r="Z18" s="212"/>
      <c r="AA18" s="215">
        <f>IF(ISBLANK(X18),"",AA16+IF(UPPER(Y18)="X",X18+X19+10,X18+X19))</f>
        <v>809</v>
      </c>
      <c r="AB18" s="101">
        <v>108</v>
      </c>
      <c r="AC18" s="212"/>
      <c r="AD18" s="212"/>
      <c r="AE18" s="215">
        <f>IF(ISBLANK(AB18),"",AE16+IF(UPPER(AC18)="X",AB18+AB19+10,AB18+AB19))</f>
        <v>836</v>
      </c>
      <c r="AF18" s="101">
        <v>108</v>
      </c>
      <c r="AG18" s="212"/>
      <c r="AH18" s="212"/>
      <c r="AI18" s="215">
        <f>IF(ISBLANK(AF18),"",AI16+IF(UPPER(AG18)="X",AF18+AF19+10,AF18+AF19))</f>
        <v>831</v>
      </c>
      <c r="AJ18" s="101">
        <v>5</v>
      </c>
      <c r="AK18" s="212"/>
      <c r="AL18" s="212" t="s">
        <v>101</v>
      </c>
      <c r="AM18" s="215">
        <f>IF(ISBLANK(AJ18),"",AM16+IF(UPPER(AK18)="X",AJ18+AJ19+10,AJ18+AJ19))</f>
        <v>972</v>
      </c>
      <c r="AN18" s="101">
        <v>108</v>
      </c>
      <c r="AO18" s="212"/>
      <c r="AP18" s="212"/>
      <c r="AQ18" s="215">
        <f>IF(ISBLANK(AN18),"",AQ16+IF(UPPER(AO18)="X",AN18+AN19+10,AN18+AN19))</f>
        <v>829</v>
      </c>
      <c r="AR18" s="101"/>
      <c r="AS18" s="212"/>
      <c r="AT18" s="212"/>
      <c r="AU18" s="215">
        <f>IF(ISBLANK(AR18),"",AU16+IF(UPPER(AS18)="X",AR18+AR19+10,AR18+AR19))</f>
      </c>
      <c r="AV18" s="101"/>
      <c r="AW18" s="212"/>
      <c r="AX18" s="212"/>
      <c r="AY18" s="215">
        <f>IF(ISBLANK(AV18),"",AY16+IF(UPPER(AW18)="X",AV18+AV19+10,AV18+AV19))</f>
      </c>
      <c r="AZ18" s="101"/>
      <c r="BA18" s="212"/>
      <c r="BB18" s="212"/>
      <c r="BC18" s="215">
        <f>IF(ISBLANK(AZ18),"",BC16+IF(UPPER(BA18)="X",AZ18+AZ19+10,AZ18+AZ19))</f>
      </c>
      <c r="BD18" s="101"/>
      <c r="BE18" s="212"/>
      <c r="BF18" s="212"/>
      <c r="BG18" s="215">
        <f>IF(ISBLANK(BD18),"",BG16+IF(UPPER(BE18)="X",BD18+BD19+10,BD18+BD19))</f>
      </c>
      <c r="BH18"/>
      <c r="BI18"/>
    </row>
    <row r="19" spans="1:61" ht="12.75">
      <c r="A19" s="202"/>
      <c r="B19" s="38" t="s">
        <v>39</v>
      </c>
      <c r="C19" s="152" t="s">
        <v>215</v>
      </c>
      <c r="D19" s="135" t="s">
        <v>218</v>
      </c>
      <c r="E19" s="135" t="s">
        <v>219</v>
      </c>
      <c r="F19" s="15">
        <v>152</v>
      </c>
      <c r="G19" s="210"/>
      <c r="H19" s="101">
        <v>35</v>
      </c>
      <c r="I19" s="213"/>
      <c r="J19" s="213"/>
      <c r="K19" s="216"/>
      <c r="L19" s="101">
        <v>35</v>
      </c>
      <c r="M19" s="213"/>
      <c r="N19" s="213"/>
      <c r="O19" s="216"/>
      <c r="P19" s="101">
        <v>152</v>
      </c>
      <c r="Q19" s="213"/>
      <c r="R19" s="213"/>
      <c r="S19" s="216"/>
      <c r="T19" s="101">
        <v>33</v>
      </c>
      <c r="U19" s="213"/>
      <c r="V19" s="213"/>
      <c r="W19" s="216"/>
      <c r="X19" s="101">
        <v>34</v>
      </c>
      <c r="Y19" s="213"/>
      <c r="Z19" s="213"/>
      <c r="AA19" s="216"/>
      <c r="AB19" s="101">
        <v>16</v>
      </c>
      <c r="AC19" s="213"/>
      <c r="AD19" s="213"/>
      <c r="AE19" s="216"/>
      <c r="AF19" s="101">
        <v>35</v>
      </c>
      <c r="AG19" s="213"/>
      <c r="AH19" s="213"/>
      <c r="AI19" s="216"/>
      <c r="AJ19" s="101">
        <v>152</v>
      </c>
      <c r="AK19" s="213"/>
      <c r="AL19" s="213"/>
      <c r="AM19" s="216"/>
      <c r="AN19" s="101">
        <v>35</v>
      </c>
      <c r="AO19" s="213"/>
      <c r="AP19" s="213"/>
      <c r="AQ19" s="216"/>
      <c r="AR19" s="101"/>
      <c r="AS19" s="213"/>
      <c r="AT19" s="213"/>
      <c r="AU19" s="216"/>
      <c r="AV19" s="101"/>
      <c r="AW19" s="213"/>
      <c r="AX19" s="213"/>
      <c r="AY19" s="216"/>
      <c r="AZ19" s="101"/>
      <c r="BA19" s="213"/>
      <c r="BB19" s="213"/>
      <c r="BC19" s="216"/>
      <c r="BD19" s="101"/>
      <c r="BE19" s="213"/>
      <c r="BF19" s="213"/>
      <c r="BG19" s="216"/>
      <c r="BH19"/>
      <c r="BI19"/>
    </row>
    <row r="20" spans="1:61" ht="12.75">
      <c r="A20" s="203">
        <v>8</v>
      </c>
      <c r="B20" s="76" t="s">
        <v>32</v>
      </c>
      <c r="C20" s="153" t="s">
        <v>220</v>
      </c>
      <c r="D20" s="138" t="s">
        <v>222</v>
      </c>
      <c r="E20" s="138" t="s">
        <v>223</v>
      </c>
      <c r="F20" s="77">
        <v>42</v>
      </c>
      <c r="G20" s="210">
        <f>SUM(F20:F21)</f>
        <v>82</v>
      </c>
      <c r="H20" s="101">
        <v>35</v>
      </c>
      <c r="I20" s="212"/>
      <c r="J20" s="212"/>
      <c r="K20" s="215">
        <f>IF(ISBLANK(H20),"",K18+IF(UPPER(I20)="X",H20+H21+10,H20+H21))</f>
        <v>935</v>
      </c>
      <c r="L20" s="101">
        <v>28</v>
      </c>
      <c r="M20" s="212"/>
      <c r="N20" s="212"/>
      <c r="O20" s="215">
        <f>IF(ISBLANK(L20),"",O18+IF(UPPER(M20)="X",L20+L21+10,L20+L21))</f>
        <v>890</v>
      </c>
      <c r="P20" s="101">
        <v>34</v>
      </c>
      <c r="Q20" s="212"/>
      <c r="R20" s="212"/>
      <c r="S20" s="215">
        <f>IF(ISBLANK(P20),"",S18+IF(UPPER(Q20)="X",P20+P21+10,P20+P21))</f>
        <v>886</v>
      </c>
      <c r="T20" s="101">
        <v>42</v>
      </c>
      <c r="U20" s="212"/>
      <c r="V20" s="212"/>
      <c r="W20" s="215">
        <f>IF(ISBLANK(T20),"",W18+IF(UPPER(U20)="X",T20+T21+10,T20+T21))</f>
        <v>949</v>
      </c>
      <c r="X20" s="101">
        <v>34</v>
      </c>
      <c r="Y20" s="212"/>
      <c r="Z20" s="212"/>
      <c r="AA20" s="215">
        <f>IF(ISBLANK(X20),"",AA18+IF(UPPER(Y20)="X",X20+X21+10,X20+X21))</f>
        <v>877</v>
      </c>
      <c r="AB20" s="101">
        <v>33</v>
      </c>
      <c r="AC20" s="212"/>
      <c r="AD20" s="212"/>
      <c r="AE20" s="215">
        <f>IF(ISBLANK(AB20),"",AE18+IF(UPPER(AC20)="X",AB20+AB21+10,AB20+AB21))</f>
        <v>869</v>
      </c>
      <c r="AF20" s="101">
        <v>37</v>
      </c>
      <c r="AG20" s="212"/>
      <c r="AH20" s="212"/>
      <c r="AI20" s="215">
        <f>IF(ISBLANK(AF20),"",AI18+IF(UPPER(AG20)="X",AF20+AF21+10,AF20+AF21))</f>
        <v>910</v>
      </c>
      <c r="AJ20" s="101">
        <v>42</v>
      </c>
      <c r="AK20" s="212"/>
      <c r="AL20" s="212"/>
      <c r="AM20" s="215">
        <f>IF(ISBLANK(AJ20),"",AM18+IF(UPPER(AK20)="X",AJ20+AJ21+10,AJ20+AJ21))</f>
        <v>1051</v>
      </c>
      <c r="AN20" s="101">
        <v>42</v>
      </c>
      <c r="AO20" s="212"/>
      <c r="AP20" s="212"/>
      <c r="AQ20" s="215">
        <f>IF(ISBLANK(AN20),"",AQ18+IF(UPPER(AO20)="X",AN20+AN21+10,AN20+AN21))</f>
        <v>911</v>
      </c>
      <c r="AR20" s="101"/>
      <c r="AS20" s="212"/>
      <c r="AT20" s="212"/>
      <c r="AU20" s="215">
        <f>IF(ISBLANK(AR20),"",AU18+IF(UPPER(AS20)="X",AR20+AR21+10,AR20+AR21))</f>
      </c>
      <c r="AV20" s="101"/>
      <c r="AW20" s="212"/>
      <c r="AX20" s="212"/>
      <c r="AY20" s="215">
        <f>IF(ISBLANK(AV20),"",AY18+IF(UPPER(AW20)="X",AV20+AV21+10,AV20+AV21))</f>
      </c>
      <c r="AZ20" s="101"/>
      <c r="BA20" s="212"/>
      <c r="BB20" s="212"/>
      <c r="BC20" s="215">
        <f>IF(ISBLANK(AZ20),"",BC18+IF(UPPER(BA20)="X",AZ20+AZ21+10,AZ20+AZ21))</f>
      </c>
      <c r="BD20" s="101"/>
      <c r="BE20" s="212"/>
      <c r="BF20" s="212"/>
      <c r="BG20" s="215">
        <f>IF(ISBLANK(BD20),"",BG18+IF(UPPER(BE20)="X",BD20+BD21+10,BD20+BD21))</f>
      </c>
      <c r="BH20"/>
      <c r="BI20"/>
    </row>
    <row r="21" spans="1:61" ht="12.75">
      <c r="A21" s="204"/>
      <c r="B21" s="78" t="s">
        <v>39</v>
      </c>
      <c r="C21" s="151" t="s">
        <v>221</v>
      </c>
      <c r="D21" s="139" t="s">
        <v>224</v>
      </c>
      <c r="E21" s="139" t="s">
        <v>225</v>
      </c>
      <c r="F21" s="79">
        <v>40</v>
      </c>
      <c r="G21" s="210"/>
      <c r="H21" s="101">
        <v>34</v>
      </c>
      <c r="I21" s="213"/>
      <c r="J21" s="213"/>
      <c r="K21" s="216"/>
      <c r="L21" s="101">
        <v>43</v>
      </c>
      <c r="M21" s="213"/>
      <c r="N21" s="213"/>
      <c r="O21" s="216"/>
      <c r="P21" s="101">
        <v>34</v>
      </c>
      <c r="Q21" s="213"/>
      <c r="R21" s="213"/>
      <c r="S21" s="216"/>
      <c r="T21" s="101">
        <v>30</v>
      </c>
      <c r="U21" s="213"/>
      <c r="V21" s="213"/>
      <c r="W21" s="216"/>
      <c r="X21" s="101">
        <v>34</v>
      </c>
      <c r="Y21" s="213"/>
      <c r="Z21" s="213"/>
      <c r="AA21" s="216"/>
      <c r="AB21" s="101">
        <v>0</v>
      </c>
      <c r="AC21" s="213"/>
      <c r="AD21" s="213"/>
      <c r="AE21" s="216"/>
      <c r="AF21" s="101">
        <v>42</v>
      </c>
      <c r="AG21" s="213"/>
      <c r="AH21" s="213"/>
      <c r="AI21" s="216"/>
      <c r="AJ21" s="101">
        <v>37</v>
      </c>
      <c r="AK21" s="213"/>
      <c r="AL21" s="213"/>
      <c r="AM21" s="216"/>
      <c r="AN21" s="101">
        <v>40</v>
      </c>
      <c r="AO21" s="213"/>
      <c r="AP21" s="213"/>
      <c r="AQ21" s="216"/>
      <c r="AR21" s="101"/>
      <c r="AS21" s="213"/>
      <c r="AT21" s="213"/>
      <c r="AU21" s="216"/>
      <c r="AV21" s="101"/>
      <c r="AW21" s="213"/>
      <c r="AX21" s="213"/>
      <c r="AY21" s="216"/>
      <c r="AZ21" s="101"/>
      <c r="BA21" s="213"/>
      <c r="BB21" s="213"/>
      <c r="BC21" s="216"/>
      <c r="BD21" s="101"/>
      <c r="BE21" s="213"/>
      <c r="BF21" s="213"/>
      <c r="BG21" s="216"/>
      <c r="BH21"/>
      <c r="BI21"/>
    </row>
    <row r="22" spans="1:61" ht="13.5" customHeight="1">
      <c r="A22" s="201">
        <v>9</v>
      </c>
      <c r="B22" s="38" t="s">
        <v>32</v>
      </c>
      <c r="C22" s="152" t="s">
        <v>227</v>
      </c>
      <c r="D22" s="135" t="s">
        <v>228</v>
      </c>
      <c r="E22" s="135" t="s">
        <v>229</v>
      </c>
      <c r="F22" s="15">
        <v>10</v>
      </c>
      <c r="G22" s="210">
        <f>SUM(F22:F23)</f>
        <v>80</v>
      </c>
      <c r="H22" s="101">
        <v>38</v>
      </c>
      <c r="I22" s="212"/>
      <c r="J22" s="212"/>
      <c r="K22" s="215">
        <f>IF(ISBLANK(H22),"",K20+IF(UPPER(I22)="X",H22+H23+10,H22+H23))</f>
        <v>1010</v>
      </c>
      <c r="L22" s="101">
        <v>35</v>
      </c>
      <c r="M22" s="212"/>
      <c r="N22" s="212"/>
      <c r="O22" s="215">
        <f>IF(ISBLANK(L22),"",O20+IF(UPPER(M22)="X",L22+L23+10,L22+L23))</f>
        <v>963</v>
      </c>
      <c r="P22" s="101">
        <v>36</v>
      </c>
      <c r="Q22" s="212"/>
      <c r="R22" s="212"/>
      <c r="S22" s="215">
        <f>IF(ISBLANK(P22),"",S20+IF(UPPER(Q22)="X",P22+P23+10,P22+P23))</f>
        <v>951</v>
      </c>
      <c r="T22" s="101">
        <v>40</v>
      </c>
      <c r="U22" s="212"/>
      <c r="V22" s="212"/>
      <c r="W22" s="215">
        <f>IF(ISBLANK(T22),"",W20+IF(UPPER(U22)="X",T22+T23+10,T22+T23))</f>
        <v>1026</v>
      </c>
      <c r="X22" s="101">
        <v>29</v>
      </c>
      <c r="Y22" s="212"/>
      <c r="Z22" s="212"/>
      <c r="AA22" s="215">
        <f>IF(ISBLANK(X22),"",AA20+IF(UPPER(Y22)="X",X22+X23+10,X22+X23))</f>
        <v>944</v>
      </c>
      <c r="AB22" s="101">
        <v>40</v>
      </c>
      <c r="AC22" s="212"/>
      <c r="AD22" s="212"/>
      <c r="AE22" s="215">
        <f>IF(ISBLANK(AB22),"",AE20+IF(UPPER(AC22)="X",AB22+AB23+10,AB22+AB23))</f>
        <v>938</v>
      </c>
      <c r="AF22" s="101">
        <v>40</v>
      </c>
      <c r="AG22" s="212"/>
      <c r="AH22" s="212"/>
      <c r="AI22" s="215">
        <f>IF(ISBLANK(AF22),"",AI20+IF(UPPER(AG22)="X",AF22+AF23+10,AF22+AF23))</f>
        <v>974</v>
      </c>
      <c r="AJ22" s="101">
        <v>10</v>
      </c>
      <c r="AK22" s="212"/>
      <c r="AL22" s="212"/>
      <c r="AM22" s="215">
        <f>IF(ISBLANK(AJ22),"",AM20+IF(UPPER(AK22)="X",AJ22+AJ23+10,AJ22+AJ23))</f>
        <v>1131</v>
      </c>
      <c r="AN22" s="101">
        <v>37</v>
      </c>
      <c r="AO22" s="212"/>
      <c r="AP22" s="212"/>
      <c r="AQ22" s="215">
        <f>IF(ISBLANK(AN22),"",AQ20+IF(UPPER(AO22)="X",AN22+AN23+10,AN22+AN23))</f>
        <v>988</v>
      </c>
      <c r="AR22" s="101"/>
      <c r="AS22" s="212"/>
      <c r="AT22" s="212"/>
      <c r="AU22" s="215">
        <f>IF(ISBLANK(AR22),"",AU20+IF(UPPER(AS22)="X",AR22+AR23+10,AR22+AR23))</f>
      </c>
      <c r="AV22" s="101"/>
      <c r="AW22" s="212"/>
      <c r="AX22" s="212"/>
      <c r="AY22" s="215">
        <f>IF(ISBLANK(AV22),"",AY20+IF(UPPER(AW22)="X",AV22+AV23+10,AV22+AV23))</f>
      </c>
      <c r="AZ22" s="101"/>
      <c r="BA22" s="212"/>
      <c r="BB22" s="212"/>
      <c r="BC22" s="215">
        <f>IF(ISBLANK(AZ22),"",BC20+IF(UPPER(BA22)="X",AZ22+AZ23+10,AZ22+AZ23))</f>
      </c>
      <c r="BD22" s="101"/>
      <c r="BE22" s="212"/>
      <c r="BF22" s="212"/>
      <c r="BG22" s="215">
        <f>IF(ISBLANK(BD22),"",BG20+IF(UPPER(BE22)="X",BD22+BD23+10,BD22+BD23))</f>
      </c>
      <c r="BH22"/>
      <c r="BI22"/>
    </row>
    <row r="23" spans="1:61" ht="13.5" customHeight="1">
      <c r="A23" s="202"/>
      <c r="B23" s="38" t="s">
        <v>39</v>
      </c>
      <c r="C23" s="152" t="s">
        <v>226</v>
      </c>
      <c r="D23" s="135" t="s">
        <v>230</v>
      </c>
      <c r="E23" s="135" t="s">
        <v>13</v>
      </c>
      <c r="F23" s="15">
        <v>70</v>
      </c>
      <c r="G23" s="210"/>
      <c r="H23" s="101">
        <v>37</v>
      </c>
      <c r="I23" s="213"/>
      <c r="J23" s="213"/>
      <c r="K23" s="216"/>
      <c r="L23" s="101">
        <v>38</v>
      </c>
      <c r="M23" s="213"/>
      <c r="N23" s="213"/>
      <c r="O23" s="216"/>
      <c r="P23" s="101">
        <v>29</v>
      </c>
      <c r="Q23" s="213"/>
      <c r="R23" s="213"/>
      <c r="S23" s="216"/>
      <c r="T23" s="101">
        <v>37</v>
      </c>
      <c r="U23" s="213"/>
      <c r="V23" s="213"/>
      <c r="W23" s="216"/>
      <c r="X23" s="101">
        <v>38</v>
      </c>
      <c r="Y23" s="213"/>
      <c r="Z23" s="213"/>
      <c r="AA23" s="216"/>
      <c r="AB23" s="101">
        <v>29</v>
      </c>
      <c r="AC23" s="213"/>
      <c r="AD23" s="213"/>
      <c r="AE23" s="216"/>
      <c r="AF23" s="101">
        <v>24</v>
      </c>
      <c r="AG23" s="213"/>
      <c r="AH23" s="213"/>
      <c r="AI23" s="216"/>
      <c r="AJ23" s="101">
        <v>70</v>
      </c>
      <c r="AK23" s="213"/>
      <c r="AL23" s="213"/>
      <c r="AM23" s="216"/>
      <c r="AN23" s="101">
        <v>40</v>
      </c>
      <c r="AO23" s="213"/>
      <c r="AP23" s="213"/>
      <c r="AQ23" s="216"/>
      <c r="AR23" s="101"/>
      <c r="AS23" s="213"/>
      <c r="AT23" s="213"/>
      <c r="AU23" s="216"/>
      <c r="AV23" s="101"/>
      <c r="AW23" s="213"/>
      <c r="AX23" s="213"/>
      <c r="AY23" s="216"/>
      <c r="AZ23" s="101"/>
      <c r="BA23" s="213"/>
      <c r="BB23" s="213"/>
      <c r="BC23" s="216"/>
      <c r="BD23" s="101"/>
      <c r="BE23" s="213"/>
      <c r="BF23" s="213"/>
      <c r="BG23" s="216"/>
      <c r="BH23"/>
      <c r="BI23"/>
    </row>
    <row r="24" spans="1:61" ht="12.75">
      <c r="A24" s="203">
        <v>10</v>
      </c>
      <c r="B24" s="76" t="s">
        <v>32</v>
      </c>
      <c r="C24" s="153" t="s">
        <v>231</v>
      </c>
      <c r="D24" s="138" t="s">
        <v>233</v>
      </c>
      <c r="E24" s="138" t="s">
        <v>234</v>
      </c>
      <c r="F24" s="77">
        <v>31</v>
      </c>
      <c r="G24" s="210">
        <f>SUM(F24:F25)</f>
        <v>53</v>
      </c>
      <c r="H24" s="101">
        <v>28</v>
      </c>
      <c r="I24" s="212"/>
      <c r="J24" s="212"/>
      <c r="K24" s="215">
        <f>IF(ISBLANK(H24),"",K22+IF(UPPER(I24)="X",H24+H25+10,H24+H25))</f>
        <v>1062</v>
      </c>
      <c r="L24" s="101">
        <v>31</v>
      </c>
      <c r="M24" s="212"/>
      <c r="N24" s="212"/>
      <c r="O24" s="215">
        <f>IF(ISBLANK(L24),"",O22+IF(UPPER(M24)="X",L24+L25+10,L24+L25))</f>
        <v>994</v>
      </c>
      <c r="P24" s="101">
        <v>14</v>
      </c>
      <c r="Q24" s="212"/>
      <c r="R24" s="212"/>
      <c r="S24" s="215">
        <f>IF(ISBLANK(P24),"",S22+IF(UPPER(Q24)="X",P24+P25+10,P24+P25))</f>
        <v>996</v>
      </c>
      <c r="T24" s="101">
        <v>23</v>
      </c>
      <c r="U24" s="212"/>
      <c r="V24" s="212"/>
      <c r="W24" s="215">
        <f>IF(ISBLANK(T24),"",W22+IF(UPPER(U24)="X",T24+T25+10,T24+T25))</f>
        <v>1077</v>
      </c>
      <c r="X24" s="101">
        <v>24</v>
      </c>
      <c r="Y24" s="212"/>
      <c r="Z24" s="212"/>
      <c r="AA24" s="215">
        <f>IF(ISBLANK(X24),"",AA22+IF(UPPER(Y24)="X",X24+X25+10,X24+X25))</f>
        <v>989</v>
      </c>
      <c r="AB24" s="101">
        <v>28</v>
      </c>
      <c r="AC24" s="212"/>
      <c r="AD24" s="212"/>
      <c r="AE24" s="215">
        <f>IF(ISBLANK(AB24),"",AE22+IF(UPPER(AC24)="X",AB24+AB25+10,AB24+AB25))</f>
        <v>990</v>
      </c>
      <c r="AF24" s="101">
        <v>24</v>
      </c>
      <c r="AG24" s="212"/>
      <c r="AH24" s="212"/>
      <c r="AI24" s="215">
        <f>IF(ISBLANK(AF24),"",AI22+IF(UPPER(AG24)="X",AF24+AF25+10,AF24+AF25))</f>
        <v>1019</v>
      </c>
      <c r="AJ24" s="101">
        <v>14</v>
      </c>
      <c r="AK24" s="212"/>
      <c r="AL24" s="212"/>
      <c r="AM24" s="215">
        <f>IF(ISBLANK(AJ24),"",AM22+IF(UPPER(AK24)="X",AJ24+AJ25+10,AJ24+AJ25))</f>
        <v>1176</v>
      </c>
      <c r="AN24" s="101">
        <v>31</v>
      </c>
      <c r="AO24" s="212"/>
      <c r="AP24" s="212"/>
      <c r="AQ24" s="215">
        <f>IF(ISBLANK(AN24),"",AQ22+IF(UPPER(AO24)="X",AN24+AN25+10,AN24+AN25))</f>
        <v>1041</v>
      </c>
      <c r="AR24" s="101"/>
      <c r="AS24" s="212"/>
      <c r="AT24" s="212"/>
      <c r="AU24" s="215">
        <f>IF(ISBLANK(AR24),"",AU22+IF(UPPER(AS24)="X",AR24+AR25+10,AR24+AR25))</f>
      </c>
      <c r="AV24" s="101"/>
      <c r="AW24" s="212"/>
      <c r="AX24" s="212"/>
      <c r="AY24" s="215">
        <f>IF(ISBLANK(AV24),"",AY22+IF(UPPER(AW24)="X",AV24+AV25+10,AV24+AV25))</f>
      </c>
      <c r="AZ24" s="101"/>
      <c r="BA24" s="212"/>
      <c r="BB24" s="212"/>
      <c r="BC24" s="215">
        <f>IF(ISBLANK(AZ24),"",BC22+IF(UPPER(BA24)="X",AZ24+AZ25+10,AZ24+AZ25))</f>
      </c>
      <c r="BD24" s="101"/>
      <c r="BE24" s="212"/>
      <c r="BF24" s="212"/>
      <c r="BG24" s="215">
        <f>IF(ISBLANK(BD24),"",BG22+IF(UPPER(BE24)="X",BD24+BD25+10,BD24+BD25))</f>
      </c>
      <c r="BH24"/>
      <c r="BI24"/>
    </row>
    <row r="25" spans="1:61" ht="12.75">
      <c r="A25" s="204"/>
      <c r="B25" s="78" t="s">
        <v>39</v>
      </c>
      <c r="C25" s="151" t="s">
        <v>232</v>
      </c>
      <c r="D25" s="139" t="s">
        <v>235</v>
      </c>
      <c r="E25" s="139" t="s">
        <v>236</v>
      </c>
      <c r="F25" s="79">
        <v>22</v>
      </c>
      <c r="G25" s="210"/>
      <c r="H25" s="101">
        <v>24</v>
      </c>
      <c r="I25" s="213"/>
      <c r="J25" s="213"/>
      <c r="K25" s="216"/>
      <c r="L25" s="101">
        <v>0</v>
      </c>
      <c r="M25" s="213"/>
      <c r="N25" s="213"/>
      <c r="O25" s="216"/>
      <c r="P25" s="101">
        <v>31</v>
      </c>
      <c r="Q25" s="213"/>
      <c r="R25" s="213"/>
      <c r="S25" s="216"/>
      <c r="T25" s="101">
        <v>28</v>
      </c>
      <c r="U25" s="213"/>
      <c r="V25" s="213"/>
      <c r="W25" s="216"/>
      <c r="X25" s="101">
        <v>21</v>
      </c>
      <c r="Y25" s="213"/>
      <c r="Z25" s="213"/>
      <c r="AA25" s="216"/>
      <c r="AB25" s="101">
        <v>24</v>
      </c>
      <c r="AC25" s="213"/>
      <c r="AD25" s="213"/>
      <c r="AE25" s="216"/>
      <c r="AF25" s="101">
        <v>21</v>
      </c>
      <c r="AG25" s="213"/>
      <c r="AH25" s="213"/>
      <c r="AI25" s="216"/>
      <c r="AJ25" s="101">
        <v>31</v>
      </c>
      <c r="AK25" s="213"/>
      <c r="AL25" s="213"/>
      <c r="AM25" s="216"/>
      <c r="AN25" s="101">
        <v>22</v>
      </c>
      <c r="AO25" s="213"/>
      <c r="AP25" s="213"/>
      <c r="AQ25" s="216"/>
      <c r="AR25" s="101"/>
      <c r="AS25" s="213"/>
      <c r="AT25" s="213"/>
      <c r="AU25" s="216"/>
      <c r="AV25" s="101"/>
      <c r="AW25" s="213"/>
      <c r="AX25" s="213"/>
      <c r="AY25" s="216"/>
      <c r="AZ25" s="101"/>
      <c r="BA25" s="213"/>
      <c r="BB25" s="213"/>
      <c r="BC25" s="216"/>
      <c r="BD25" s="101"/>
      <c r="BE25" s="213"/>
      <c r="BF25" s="213"/>
      <c r="BG25" s="216"/>
      <c r="BH25"/>
      <c r="BI25"/>
    </row>
    <row r="26" spans="1:61" ht="12.75">
      <c r="A26" s="201">
        <v>11</v>
      </c>
      <c r="B26" s="38" t="s">
        <v>32</v>
      </c>
      <c r="C26" s="152"/>
      <c r="D26" s="135"/>
      <c r="E26" s="135"/>
      <c r="F26" s="15"/>
      <c r="G26" s="210">
        <f>SUM(F26:F27)</f>
        <v>0</v>
      </c>
      <c r="H26" s="101"/>
      <c r="I26" s="212"/>
      <c r="J26" s="212"/>
      <c r="K26" s="215">
        <f>IF(ISBLANK(H26),"",K24+IF(UPPER(I26)="X",H26+H27+10,H26+H27))</f>
      </c>
      <c r="L26" s="101"/>
      <c r="M26" s="212"/>
      <c r="N26" s="212"/>
      <c r="O26" s="215">
        <f>IF(ISBLANK(L26),"",O24+IF(UPPER(M26)="X",L26+L27+10,L26+L27))</f>
      </c>
      <c r="P26" s="101"/>
      <c r="Q26" s="212"/>
      <c r="R26" s="212"/>
      <c r="S26" s="215">
        <f>IF(ISBLANK(P26),"",S24+IF(UPPER(Q26)="X",P26+P27+10,P26+P27))</f>
      </c>
      <c r="T26" s="101"/>
      <c r="U26" s="212"/>
      <c r="V26" s="212"/>
      <c r="W26" s="215">
        <f>IF(ISBLANK(T26),"",W24+IF(UPPER(U26)="X",T26+T27+10,T26+T27))</f>
      </c>
      <c r="X26" s="101"/>
      <c r="Y26" s="212"/>
      <c r="Z26" s="212"/>
      <c r="AA26" s="215">
        <f>IF(ISBLANK(X26),"",AA24+IF(UPPER(Y26)="X",X26+X27+10,X26+X27))</f>
      </c>
      <c r="AB26" s="101"/>
      <c r="AC26" s="212"/>
      <c r="AD26" s="212"/>
      <c r="AE26" s="215">
        <f>IF(ISBLANK(AB26),"",AE24+IF(UPPER(AC26)="X",AB26+AB27+10,AB26+AB27))</f>
      </c>
      <c r="AF26" s="101"/>
      <c r="AG26" s="212"/>
      <c r="AH26" s="212"/>
      <c r="AI26" s="215">
        <f>IF(ISBLANK(AF26),"",AI24+IF(UPPER(AG26)="X",AF26+AF27+10,AF26+AF27))</f>
      </c>
      <c r="AJ26" s="101"/>
      <c r="AK26" s="212"/>
      <c r="AL26" s="212"/>
      <c r="AM26" s="215">
        <f>IF(ISBLANK(AJ26),"",AM24+IF(UPPER(AK26)="X",AJ26+AJ27+10,AJ26+AJ27))</f>
      </c>
      <c r="AN26" s="101"/>
      <c r="AO26" s="212"/>
      <c r="AP26" s="212"/>
      <c r="AQ26" s="215">
        <f>IF(ISBLANK(AN26),"",AQ24+IF(UPPER(AO26)="X",AN26+AN27+10,AN26+AN27))</f>
      </c>
      <c r="AR26" s="101"/>
      <c r="AS26" s="212"/>
      <c r="AT26" s="212"/>
      <c r="AU26" s="215">
        <f>IF(ISBLANK(AR26),"",AU24+IF(UPPER(AS26)="X",AR26+AR27+10,AR26+AR27))</f>
      </c>
      <c r="AV26" s="101"/>
      <c r="AW26" s="212"/>
      <c r="AX26" s="212"/>
      <c r="AY26" s="215">
        <f>IF(ISBLANK(AV26),"",AY24+IF(UPPER(AW26)="X",AV26+AV27+10,AV26+AV27))</f>
      </c>
      <c r="AZ26" s="101"/>
      <c r="BA26" s="212"/>
      <c r="BB26" s="212"/>
      <c r="BC26" s="215">
        <f>IF(ISBLANK(AZ26),"",BC24+IF(UPPER(BA26)="X",AZ26+AZ27+10,AZ26+AZ27))</f>
      </c>
      <c r="BD26" s="101"/>
      <c r="BE26" s="212"/>
      <c r="BF26" s="212"/>
      <c r="BG26" s="215">
        <f>IF(ISBLANK(BD26),"",BG24+IF(UPPER(BE26)="X",BD26+BD27+10,BD26+BD27))</f>
      </c>
      <c r="BH26"/>
      <c r="BI26"/>
    </row>
    <row r="27" spans="1:61" ht="12.75">
      <c r="A27" s="202"/>
      <c r="B27" s="38" t="s">
        <v>39</v>
      </c>
      <c r="C27" s="143"/>
      <c r="D27" s="15"/>
      <c r="E27" s="14"/>
      <c r="F27" s="15"/>
      <c r="G27" s="210"/>
      <c r="H27" s="101"/>
      <c r="I27" s="213"/>
      <c r="J27" s="213"/>
      <c r="K27" s="216"/>
      <c r="L27" s="101"/>
      <c r="M27" s="213"/>
      <c r="N27" s="213"/>
      <c r="O27" s="216"/>
      <c r="P27" s="101"/>
      <c r="Q27" s="213"/>
      <c r="R27" s="213"/>
      <c r="S27" s="216"/>
      <c r="T27" s="101"/>
      <c r="U27" s="213"/>
      <c r="V27" s="213"/>
      <c r="W27" s="216"/>
      <c r="X27" s="101"/>
      <c r="Y27" s="213"/>
      <c r="Z27" s="213"/>
      <c r="AA27" s="216"/>
      <c r="AB27" s="101"/>
      <c r="AC27" s="213"/>
      <c r="AD27" s="213"/>
      <c r="AE27" s="216"/>
      <c r="AF27" s="101"/>
      <c r="AG27" s="213"/>
      <c r="AH27" s="213"/>
      <c r="AI27" s="216"/>
      <c r="AJ27" s="101"/>
      <c r="AK27" s="213"/>
      <c r="AL27" s="213"/>
      <c r="AM27" s="216"/>
      <c r="AN27" s="101"/>
      <c r="AO27" s="213"/>
      <c r="AP27" s="213"/>
      <c r="AQ27" s="216"/>
      <c r="AR27" s="101"/>
      <c r="AS27" s="213"/>
      <c r="AT27" s="213"/>
      <c r="AU27" s="216"/>
      <c r="AV27" s="101"/>
      <c r="AW27" s="213"/>
      <c r="AX27" s="213"/>
      <c r="AY27" s="216"/>
      <c r="AZ27" s="101"/>
      <c r="BA27" s="213"/>
      <c r="BB27" s="213"/>
      <c r="BC27" s="216"/>
      <c r="BD27" s="101"/>
      <c r="BE27" s="213"/>
      <c r="BF27" s="213"/>
      <c r="BG27" s="216"/>
      <c r="BH27"/>
      <c r="BI27"/>
    </row>
    <row r="28" spans="1:61" ht="12.75">
      <c r="A28" s="203">
        <v>12</v>
      </c>
      <c r="B28" s="76" t="s">
        <v>32</v>
      </c>
      <c r="C28" s="146"/>
      <c r="D28" s="77"/>
      <c r="E28" s="137"/>
      <c r="F28" s="77"/>
      <c r="G28" s="210">
        <f>SUM(F28:F29)</f>
        <v>0</v>
      </c>
      <c r="H28" s="101"/>
      <c r="I28" s="212"/>
      <c r="J28" s="212"/>
      <c r="K28" s="215">
        <f>IF(ISBLANK(H28),"",K26+IF(UPPER(I28)="X",H28+H29+10,H28+H29))</f>
      </c>
      <c r="L28" s="101"/>
      <c r="M28" s="212"/>
      <c r="N28" s="212"/>
      <c r="O28" s="215">
        <f>IF(ISBLANK(L28),"",O26+IF(UPPER(M28)="X",L28+L29+10,L28+L29))</f>
      </c>
      <c r="P28" s="101"/>
      <c r="Q28" s="212"/>
      <c r="R28" s="212"/>
      <c r="S28" s="215">
        <f>IF(ISBLANK(P28),"",S26+IF(UPPER(Q28)="X",P28+P29+10,P28+P29))</f>
      </c>
      <c r="T28" s="101"/>
      <c r="U28" s="212"/>
      <c r="V28" s="212"/>
      <c r="W28" s="215">
        <f>IF(ISBLANK(T28),"",W26+IF(UPPER(U28)="X",T28+T29+10,T28+T29))</f>
      </c>
      <c r="X28" s="101"/>
      <c r="Y28" s="212"/>
      <c r="Z28" s="212"/>
      <c r="AA28" s="215">
        <f>IF(ISBLANK(X28),"",AA26+IF(UPPER(Y28)="X",X28+X29+10,X28+X29))</f>
      </c>
      <c r="AB28" s="101"/>
      <c r="AC28" s="212"/>
      <c r="AD28" s="212"/>
      <c r="AE28" s="215">
        <f>IF(ISBLANK(AB28),"",AE26+IF(UPPER(AC28)="X",AB28+AB29+10,AB28+AB29))</f>
      </c>
      <c r="AF28" s="101"/>
      <c r="AG28" s="212"/>
      <c r="AH28" s="212"/>
      <c r="AI28" s="215">
        <f>IF(ISBLANK(AF28),"",AI26+IF(UPPER(AG28)="X",AF28+AF29+10,AF28+AF29))</f>
      </c>
      <c r="AJ28" s="101"/>
      <c r="AK28" s="212"/>
      <c r="AL28" s="212"/>
      <c r="AM28" s="215">
        <f>IF(ISBLANK(AJ28),"",AM26+IF(UPPER(AK28)="X",AJ28+AJ29+10,AJ28+AJ29))</f>
      </c>
      <c r="AN28" s="101"/>
      <c r="AO28" s="212"/>
      <c r="AP28" s="212"/>
      <c r="AQ28" s="215">
        <f>IF(ISBLANK(AN28),"",AQ26+IF(UPPER(AO28)="X",AN28+AN29+10,AN28+AN29))</f>
      </c>
      <c r="AR28" s="101"/>
      <c r="AS28" s="212"/>
      <c r="AT28" s="212"/>
      <c r="AU28" s="215">
        <f>IF(ISBLANK(AR28),"",AU26+IF(UPPER(AS28)="X",AR28+AR29+10,AR28+AR29))</f>
      </c>
      <c r="AV28" s="101"/>
      <c r="AW28" s="212"/>
      <c r="AX28" s="212"/>
      <c r="AY28" s="215">
        <f>IF(ISBLANK(AV28),"",AY26+IF(UPPER(AW28)="X",AV28+AV29+10,AV28+AV29))</f>
      </c>
      <c r="AZ28" s="101"/>
      <c r="BA28" s="212"/>
      <c r="BB28" s="212"/>
      <c r="BC28" s="215">
        <f>IF(ISBLANK(AZ28),"",BC26+IF(UPPER(BA28)="X",AZ28+AZ29+10,AZ28+AZ29))</f>
      </c>
      <c r="BD28" s="101"/>
      <c r="BE28" s="212"/>
      <c r="BF28" s="212"/>
      <c r="BG28" s="215">
        <f>IF(ISBLANK(BD28),"",BG26+IF(UPPER(BE28)="X",BD28+BD29+10,BD28+BD29))</f>
      </c>
      <c r="BH28"/>
      <c r="BI28"/>
    </row>
    <row r="29" spans="1:61" ht="13.5" thickBot="1">
      <c r="A29" s="205"/>
      <c r="B29" s="72" t="s">
        <v>39</v>
      </c>
      <c r="C29" s="147"/>
      <c r="D29" s="16"/>
      <c r="E29" s="136"/>
      <c r="F29" s="16"/>
      <c r="G29" s="211"/>
      <c r="H29" s="102"/>
      <c r="I29" s="214"/>
      <c r="J29" s="214"/>
      <c r="K29" s="217"/>
      <c r="L29" s="102"/>
      <c r="M29" s="214"/>
      <c r="N29" s="214"/>
      <c r="O29" s="217"/>
      <c r="P29" s="102"/>
      <c r="Q29" s="214"/>
      <c r="R29" s="214"/>
      <c r="S29" s="217"/>
      <c r="T29" s="102"/>
      <c r="U29" s="214"/>
      <c r="V29" s="214"/>
      <c r="W29" s="217"/>
      <c r="X29" s="102"/>
      <c r="Y29" s="214"/>
      <c r="Z29" s="214"/>
      <c r="AA29" s="217"/>
      <c r="AB29" s="102"/>
      <c r="AC29" s="214"/>
      <c r="AD29" s="214"/>
      <c r="AE29" s="217"/>
      <c r="AF29" s="102"/>
      <c r="AG29" s="214"/>
      <c r="AH29" s="214"/>
      <c r="AI29" s="217"/>
      <c r="AJ29" s="102"/>
      <c r="AK29" s="214"/>
      <c r="AL29" s="214"/>
      <c r="AM29" s="217"/>
      <c r="AN29" s="102"/>
      <c r="AO29" s="214"/>
      <c r="AP29" s="214"/>
      <c r="AQ29" s="217"/>
      <c r="AR29" s="102"/>
      <c r="AS29" s="214"/>
      <c r="AT29" s="214"/>
      <c r="AU29" s="217"/>
      <c r="AV29" s="102"/>
      <c r="AW29" s="214"/>
      <c r="AX29" s="214"/>
      <c r="AY29" s="217"/>
      <c r="AZ29" s="102"/>
      <c r="BA29" s="214"/>
      <c r="BB29" s="214"/>
      <c r="BC29" s="217"/>
      <c r="BD29" s="102"/>
      <c r="BE29" s="214"/>
      <c r="BF29" s="214"/>
      <c r="BG29" s="217"/>
      <c r="BH29"/>
      <c r="BI29"/>
    </row>
    <row r="30" spans="1:61" ht="13.5" thickBot="1">
      <c r="A30" s="34" t="s">
        <v>17</v>
      </c>
      <c r="B30" s="73"/>
      <c r="C30" s="148"/>
      <c r="D30" s="37"/>
      <c r="E30" s="73"/>
      <c r="F30" s="37"/>
      <c r="G30" s="184">
        <f>SUM(G6:G29)</f>
        <v>1192</v>
      </c>
      <c r="H30" s="195" t="s">
        <v>93</v>
      </c>
      <c r="I30" s="196"/>
      <c r="J30" s="19">
        <f>IF(COUNTA(J5:J29)&gt;5,(COUNTA(J5:J29)-5)*5,0)</f>
        <v>0</v>
      </c>
      <c r="K30" s="25">
        <f>IF(ISBLANK(J30),MAX(K5:K29),MAX(K5:K29)-J30)</f>
        <v>1062</v>
      </c>
      <c r="L30" s="195" t="s">
        <v>93</v>
      </c>
      <c r="M30" s="196"/>
      <c r="N30" s="19">
        <f>IF(COUNTA(N5:N29)&gt;5,(COUNTA(N5:N29)-5)*5,0)</f>
        <v>0</v>
      </c>
      <c r="O30" s="25">
        <f>IF(ISBLANK(N30),MAX(O5:O29),MAX(O5:O29)-N30)</f>
        <v>994</v>
      </c>
      <c r="P30" s="195" t="s">
        <v>93</v>
      </c>
      <c r="Q30" s="196"/>
      <c r="R30" s="19">
        <f>IF(COUNTA(R5:R29)&gt;5,(COUNTA(R5:R29)-5)*5,0)</f>
        <v>0</v>
      </c>
      <c r="S30" s="25">
        <f>IF(ISBLANK(R30),MAX(S5:S29),MAX(S5:S29)-R30)</f>
        <v>996</v>
      </c>
      <c r="T30" s="195" t="s">
        <v>93</v>
      </c>
      <c r="U30" s="196"/>
      <c r="V30" s="19">
        <f>IF(COUNTA(V5:V29)&gt;5,(COUNTA(V5:V29)-5)*5,0)</f>
        <v>0</v>
      </c>
      <c r="W30" s="25">
        <f>IF(ISBLANK(V30),MAX(W5:W29),MAX(W5:W29)-V30)</f>
        <v>1077</v>
      </c>
      <c r="X30" s="195" t="s">
        <v>93</v>
      </c>
      <c r="Y30" s="196"/>
      <c r="Z30" s="19">
        <f>IF(COUNTA(Z5:Z29)&gt;5,(COUNTA(Z5:Z29)-5)*5,0)</f>
        <v>0</v>
      </c>
      <c r="AA30" s="25">
        <f>IF(ISBLANK(Z30),MAX(AA5:AA29),MAX(AA5:AA29)-Z30)</f>
        <v>989</v>
      </c>
      <c r="AB30" s="195" t="s">
        <v>93</v>
      </c>
      <c r="AC30" s="196"/>
      <c r="AD30" s="19">
        <f>IF(COUNTA(AD5:AD29)&gt;5,(COUNTA(AD5:AD29)-5)*5,0)</f>
        <v>0</v>
      </c>
      <c r="AE30" s="25">
        <f>IF(ISBLANK(AD30),MAX(AE5:AE29),MAX(AE5:AE29)-AD30)</f>
        <v>990</v>
      </c>
      <c r="AF30" s="195" t="s">
        <v>93</v>
      </c>
      <c r="AG30" s="196"/>
      <c r="AH30" s="19">
        <f>IF(COUNTA(AH5:AH29)&gt;5,(COUNTA(AH5:AH29)-5)*5,0)</f>
        <v>0</v>
      </c>
      <c r="AI30" s="25">
        <f>IF(ISBLANK(AH30),MAX(AI5:AI29),MAX(AI5:AI29)-AH30)</f>
        <v>1019</v>
      </c>
      <c r="AJ30" s="195" t="s">
        <v>93</v>
      </c>
      <c r="AK30" s="196"/>
      <c r="AL30" s="19">
        <f>IF(COUNTA(AL5:AL29)&gt;5,(COUNTA(AL5:AL29)-5)*5,0)</f>
        <v>0</v>
      </c>
      <c r="AM30" s="25">
        <f>IF(ISBLANK(AL30),MAX(AM5:AM29),MAX(AM5:AM29)-AL30)</f>
        <v>1176</v>
      </c>
      <c r="AN30" s="195" t="s">
        <v>93</v>
      </c>
      <c r="AO30" s="196"/>
      <c r="AP30" s="19">
        <f>IF(COUNTA(AP5:AP29)&gt;5,(COUNTA(AP5:AP29)-5)*5,0)</f>
        <v>0</v>
      </c>
      <c r="AQ30" s="25">
        <f>IF(ISBLANK(AP30),MAX(AQ5:AQ29),MAX(AQ5:AQ29)-AP30)</f>
        <v>1041</v>
      </c>
      <c r="AR30" s="195" t="s">
        <v>93</v>
      </c>
      <c r="AS30" s="196"/>
      <c r="AT30" s="19">
        <f>IF(COUNTA(AT5:AT29)&gt;5,(COUNTA(AT5:AT29)-5)*5,0)</f>
        <v>0</v>
      </c>
      <c r="AU30" s="25">
        <f>IF(ISBLANK(AT30),MAX(AU5:AU29),MAX(AU5:AU29)-AT30)</f>
        <v>0</v>
      </c>
      <c r="AV30" s="195" t="s">
        <v>93</v>
      </c>
      <c r="AW30" s="196"/>
      <c r="AX30" s="19">
        <f>IF(COUNTA(AX5:AX29)&gt;5,(COUNTA(AX5:AX29)-5)*5,0)</f>
        <v>0</v>
      </c>
      <c r="AY30" s="25">
        <f>IF(ISBLANK(AX30),MAX(AY5:AY29),MAX(AY5:AY29)-AX30)</f>
        <v>0</v>
      </c>
      <c r="AZ30" s="195" t="s">
        <v>93</v>
      </c>
      <c r="BA30" s="196"/>
      <c r="BB30" s="19">
        <f>IF(COUNTA(BB5:BB29)&gt;5,(COUNTA(BB5:BB29)-5)*5,0)</f>
        <v>0</v>
      </c>
      <c r="BC30" s="25">
        <f>IF(ISBLANK(BB30),MAX(BC5:BC29),MAX(BC5:BC29)-BB30)</f>
        <v>0</v>
      </c>
      <c r="BD30" s="195" t="s">
        <v>93</v>
      </c>
      <c r="BE30" s="196"/>
      <c r="BF30" s="19">
        <f>IF(COUNTA(BF5:BF29)&gt;5,(COUNTA(BF5:BF29)-5)*5,0)</f>
        <v>0</v>
      </c>
      <c r="BG30" s="25">
        <f>IF(ISBLANK(BF30),MAX(BG5:BG29),MAX(BG5:BG29)-BF30)</f>
        <v>0</v>
      </c>
      <c r="BH30"/>
      <c r="BI30"/>
    </row>
    <row r="31" spans="1:61" ht="14.25" customHeight="1">
      <c r="A31" s="38"/>
      <c r="B31" s="38"/>
      <c r="C31" s="149"/>
      <c r="D31" s="39"/>
      <c r="E31" s="38"/>
      <c r="F31" s="39"/>
      <c r="G31" s="38"/>
      <c r="I31" s="192" t="s">
        <v>96</v>
      </c>
      <c r="J31" s="193"/>
      <c r="K31" s="38">
        <f>IF(P4ST01="Paire",ROUND(HandiP01/100*P4CUM,0),IF(P4ST01="J 1",ROUND(HandiJ1P01/100*P4CUM,0),ROUND(HandiJ2P01/100*P4CUM,0)))</f>
        <v>133</v>
      </c>
      <c r="M31" s="192" t="s">
        <v>96</v>
      </c>
      <c r="N31" s="193"/>
      <c r="O31" s="38">
        <f>IF(P4ST02="Paire",ROUND(HandiP02/100*P4CUM,0),IF(P4ST02="J 1",ROUND(HandiJ1P02/100*P4CUM,0),ROUND(HandiJ2P02/100*P4CUM,0)))</f>
        <v>63</v>
      </c>
      <c r="Q31" s="192" t="s">
        <v>96</v>
      </c>
      <c r="R31" s="193"/>
      <c r="S31" s="38">
        <f>IF(P4ST03="Paire",ROUND(HandiP03/100*P4CUM,0),IF(P4ST03="J 1",ROUND(HandiJ1P03/100*P4CUM,0),ROUND(HandiJ2P03/100*P4CUM,0)))</f>
        <v>152</v>
      </c>
      <c r="U31" s="192" t="s">
        <v>96</v>
      </c>
      <c r="V31" s="193"/>
      <c r="W31" s="38">
        <f>IF(P4ST04="Paire",ROUND(HandiP04/100*P4CUM,0),IF(P4ST04="J 1",ROUND(HandiJ1P04/100*P4CUM,0),ROUND(HandiJ2P04/100*P4CUM,0)))</f>
        <v>120</v>
      </c>
      <c r="Y31" s="192" t="s">
        <v>96</v>
      </c>
      <c r="Z31" s="193"/>
      <c r="AA31" s="38">
        <f>IF(P4ST05="Paire",ROUND(HandiP05/100*P4CUM,0),IF(P4ST05="J 1",ROUND(HandiJ1P05/100*P4CUM,0),ROUND(HandiJ2P05/100*P4CUM,0)))</f>
        <v>148</v>
      </c>
      <c r="AC31" s="192" t="s">
        <v>96</v>
      </c>
      <c r="AD31" s="193"/>
      <c r="AE31" s="38">
        <f>IF(P4ST06="Paire",ROUND(HandiP06/100*P4CUM,0),IF(P4ST06="J 1",ROUND(HandiJ1P06/100*P4CUM,0),ROUND(HandiJ2P06/100*P4CUM,0)))</f>
        <v>63</v>
      </c>
      <c r="AG31" s="192" t="s">
        <v>96</v>
      </c>
      <c r="AH31" s="193"/>
      <c r="AI31" s="38">
        <f>IF(P4ST07="Paire",ROUND(HandiP07/100*P4CUM,0),IF(P4ST07="J 1",ROUND(HandiJ1P07/100*P4CUM,0),ROUND(HandiJ2P07/100*P4CUM,0)))</f>
        <v>127</v>
      </c>
      <c r="AK31" s="192" t="s">
        <v>96</v>
      </c>
      <c r="AL31" s="193"/>
      <c r="AM31" s="38">
        <f>IF(P4ST08="Paire",ROUND(HandiP08/100*P4CUM,0),IF(P4ST08="J 1",ROUND(HandiJ1P08/100*P4CUM,0),ROUND(HandiJ2P08/100*P4CUM,0)))</f>
        <v>65</v>
      </c>
      <c r="AO31" s="192" t="s">
        <v>96</v>
      </c>
      <c r="AP31" s="193"/>
      <c r="AQ31" s="38">
        <f>IF(P4ST09="Paire",ROUND(HandiP09/100*P4CUM,0),IF(P4ST09="J 1",ROUND(HandiJ1P09/100*P4CUM,0),ROUND(HandiJ2P09/100*P4CUM,0)))</f>
        <v>131</v>
      </c>
      <c r="AS31" s="192" t="s">
        <v>96</v>
      </c>
      <c r="AT31" s="193"/>
      <c r="AU31" s="38">
        <f>IF(P4ST10="Paire",ROUND(HandiP10/100*P4CUM,0),IF(P4ST10="J 1",ROUND(HandiJ1P10/100*P4CUM,0),ROUND(HandiJ2P10/100*P4CUM,0)))</f>
        <v>197</v>
      </c>
      <c r="AW31" s="192" t="s">
        <v>96</v>
      </c>
      <c r="AX31" s="193"/>
      <c r="AY31" s="38">
        <f>IF(P4ST11="Paire",ROUND(HandiP11/100*P4CUM,0),IF(P4ST11="J 1",ROUND(HandiJ1P11/100*P4CUM,0),ROUND(HandiJ2P11/100*P4CUM,0)))</f>
        <v>197</v>
      </c>
      <c r="BA31" s="192" t="s">
        <v>96</v>
      </c>
      <c r="BB31" s="193"/>
      <c r="BC31" s="38">
        <f>IF(P4ST12="Paire",ROUND(HandiP12/100*P4CUM,0),IF(P4ST12="J 1",ROUND(HandiJ1P12/100*P4CUM,0),ROUND(HandiJ2P12/100*P4CUM,0)))</f>
        <v>197</v>
      </c>
      <c r="BE31" s="192" t="s">
        <v>96</v>
      </c>
      <c r="BF31" s="193"/>
      <c r="BG31" s="38">
        <f>IF(P4ST13="Paire",ROUND(HandiP13/100*P4CUM,0),IF(P4ST13="J 1",ROUND(HandiJ1P13/100*P4CUM,0),ROUND(HandiJ2P13/100*P4CUM,0)))</f>
        <v>197</v>
      </c>
      <c r="BI31" s="38"/>
    </row>
    <row r="32" spans="1:61" ht="14.25" customHeight="1">
      <c r="A32" s="38"/>
      <c r="B32" s="38"/>
      <c r="C32" s="149"/>
      <c r="D32" s="39"/>
      <c r="E32" s="38"/>
      <c r="F32" s="39"/>
      <c r="G32" s="38"/>
      <c r="I32" s="194" t="s">
        <v>17</v>
      </c>
      <c r="J32" s="193"/>
      <c r="K32" s="38">
        <f>T01CUM4+K31</f>
        <v>1195</v>
      </c>
      <c r="M32" s="194" t="s">
        <v>17</v>
      </c>
      <c r="N32" s="193"/>
      <c r="O32" s="38">
        <f>T02CUM4+O31</f>
        <v>1057</v>
      </c>
      <c r="Q32" s="194" t="s">
        <v>17</v>
      </c>
      <c r="R32" s="193"/>
      <c r="S32" s="38">
        <f>T03CUM4+S31</f>
        <v>1148</v>
      </c>
      <c r="U32" s="194" t="s">
        <v>17</v>
      </c>
      <c r="V32" s="193"/>
      <c r="W32" s="38">
        <f>T04CUM4+W31</f>
        <v>1197</v>
      </c>
      <c r="Y32" s="194" t="s">
        <v>17</v>
      </c>
      <c r="Z32" s="193"/>
      <c r="AA32" s="38">
        <f>T05CUM4+AA31</f>
        <v>1137</v>
      </c>
      <c r="AC32" s="194" t="s">
        <v>17</v>
      </c>
      <c r="AD32" s="193"/>
      <c r="AE32" s="38">
        <f>T06CUM4+AE31</f>
        <v>1053</v>
      </c>
      <c r="AG32" s="194" t="s">
        <v>17</v>
      </c>
      <c r="AH32" s="193"/>
      <c r="AI32" s="38">
        <f>T07CUM4+AI31</f>
        <v>1146</v>
      </c>
      <c r="AK32" s="194" t="s">
        <v>17</v>
      </c>
      <c r="AL32" s="193"/>
      <c r="AM32" s="38">
        <f>T08CUM4+AM31</f>
        <v>1241</v>
      </c>
      <c r="AO32" s="194" t="s">
        <v>17</v>
      </c>
      <c r="AP32" s="193"/>
      <c r="AQ32" s="38">
        <f>T09CUM4+AQ31</f>
        <v>1172</v>
      </c>
      <c r="AS32" s="194" t="s">
        <v>17</v>
      </c>
      <c r="AT32" s="193"/>
      <c r="AU32" s="38">
        <f>T10CUM4+AU31</f>
        <v>197</v>
      </c>
      <c r="AW32" s="194" t="s">
        <v>17</v>
      </c>
      <c r="AX32" s="193"/>
      <c r="AY32" s="38">
        <f>T11CUM4+AY31</f>
        <v>197</v>
      </c>
      <c r="BA32" s="194" t="s">
        <v>17</v>
      </c>
      <c r="BB32" s="193"/>
      <c r="BC32" s="38">
        <f>T12CUM4+BC31</f>
        <v>197</v>
      </c>
      <c r="BE32" s="194" t="s">
        <v>17</v>
      </c>
      <c r="BF32" s="193"/>
      <c r="BG32" s="38">
        <f>T13CUM4+BG31</f>
        <v>197</v>
      </c>
      <c r="BI32" s="38"/>
    </row>
    <row r="33" spans="1:61" ht="14.25" customHeight="1">
      <c r="A33" s="38"/>
      <c r="B33" s="38"/>
      <c r="C33" s="149"/>
      <c r="D33" s="39"/>
      <c r="E33" s="38"/>
      <c r="F33" s="39"/>
      <c r="G33" s="38"/>
      <c r="K33" s="38"/>
      <c r="Q33" s="38"/>
      <c r="U33" s="38"/>
      <c r="W33" s="38"/>
      <c r="AA33" s="38"/>
      <c r="AG33" s="38"/>
      <c r="AK33" s="38"/>
      <c r="AM33" s="38"/>
      <c r="AQ33" s="38"/>
      <c r="AW33" s="38"/>
      <c r="BC33" s="38"/>
      <c r="BI33" s="38"/>
    </row>
    <row r="34" spans="1:61" ht="14.25" customHeight="1">
      <c r="A34" s="93" t="s">
        <v>94</v>
      </c>
      <c r="B34" s="38"/>
      <c r="C34" s="149"/>
      <c r="D34" s="39"/>
      <c r="E34" s="38"/>
      <c r="F34" s="39"/>
      <c r="G34" s="38"/>
      <c r="K34" s="38"/>
      <c r="Q34" s="38"/>
      <c r="U34" s="38"/>
      <c r="W34" s="38"/>
      <c r="AA34" s="38"/>
      <c r="AG34" s="38"/>
      <c r="AK34" s="38"/>
      <c r="AM34" s="38"/>
      <c r="AQ34" s="38"/>
      <c r="AW34" s="38"/>
      <c r="BC34" s="38"/>
      <c r="BI34" s="38"/>
    </row>
    <row r="35" ht="12.75">
      <c r="A35" s="70" t="s">
        <v>36</v>
      </c>
    </row>
    <row r="36" ht="12.75">
      <c r="A36" s="70" t="s">
        <v>35</v>
      </c>
    </row>
  </sheetData>
  <sheetProtection/>
  <mergeCells count="545">
    <mergeCell ref="BE28:BE29"/>
    <mergeCell ref="BF28:BF29"/>
    <mergeCell ref="BG28:BG29"/>
    <mergeCell ref="BE24:BE25"/>
    <mergeCell ref="BF24:BF25"/>
    <mergeCell ref="BG24:BG25"/>
    <mergeCell ref="BE26:BE27"/>
    <mergeCell ref="BF26:BF27"/>
    <mergeCell ref="BG26:BG27"/>
    <mergeCell ref="BE20:BE21"/>
    <mergeCell ref="BF20:BF21"/>
    <mergeCell ref="BG20:BG21"/>
    <mergeCell ref="BE22:BE23"/>
    <mergeCell ref="BF22:BF23"/>
    <mergeCell ref="BG22:BG23"/>
    <mergeCell ref="BF14:BF15"/>
    <mergeCell ref="BG14:BG15"/>
    <mergeCell ref="BE16:BE17"/>
    <mergeCell ref="BF16:BF17"/>
    <mergeCell ref="BG16:BG17"/>
    <mergeCell ref="BE18:BE19"/>
    <mergeCell ref="BF18:BF19"/>
    <mergeCell ref="BG18:BG19"/>
    <mergeCell ref="BA28:BA29"/>
    <mergeCell ref="BB28:BB29"/>
    <mergeCell ref="BC28:BC29"/>
    <mergeCell ref="BE10:BE11"/>
    <mergeCell ref="BF10:BF11"/>
    <mergeCell ref="BG10:BG11"/>
    <mergeCell ref="BE12:BE13"/>
    <mergeCell ref="BF12:BF13"/>
    <mergeCell ref="BG12:BG13"/>
    <mergeCell ref="BE14:BE15"/>
    <mergeCell ref="BA24:BA25"/>
    <mergeCell ref="BB24:BB25"/>
    <mergeCell ref="BC24:BC25"/>
    <mergeCell ref="BA26:BA27"/>
    <mergeCell ref="BB26:BB27"/>
    <mergeCell ref="BC26:BC27"/>
    <mergeCell ref="BA20:BA21"/>
    <mergeCell ref="BB20:BB21"/>
    <mergeCell ref="BC20:BC21"/>
    <mergeCell ref="BA22:BA23"/>
    <mergeCell ref="BB22:BB23"/>
    <mergeCell ref="BC22:BC23"/>
    <mergeCell ref="BB14:BB15"/>
    <mergeCell ref="BC14:BC15"/>
    <mergeCell ref="BA16:BA17"/>
    <mergeCell ref="BB16:BB17"/>
    <mergeCell ref="BC16:BC17"/>
    <mergeCell ref="BA18:BA19"/>
    <mergeCell ref="BB18:BB19"/>
    <mergeCell ref="BC18:BC19"/>
    <mergeCell ref="AW28:AW29"/>
    <mergeCell ref="AX28:AX29"/>
    <mergeCell ref="AY28:AY29"/>
    <mergeCell ref="BA10:BA11"/>
    <mergeCell ref="BB10:BB11"/>
    <mergeCell ref="BC10:BC11"/>
    <mergeCell ref="BA12:BA13"/>
    <mergeCell ref="BB12:BB13"/>
    <mergeCell ref="BC12:BC13"/>
    <mergeCell ref="BA14:BA15"/>
    <mergeCell ref="AW24:AW25"/>
    <mergeCell ref="AX24:AX25"/>
    <mergeCell ref="AY24:AY25"/>
    <mergeCell ref="AW26:AW27"/>
    <mergeCell ref="AX26:AX27"/>
    <mergeCell ref="AY26:AY27"/>
    <mergeCell ref="AW20:AW21"/>
    <mergeCell ref="AX20:AX21"/>
    <mergeCell ref="AY20:AY21"/>
    <mergeCell ref="AW22:AW23"/>
    <mergeCell ref="AX22:AX23"/>
    <mergeCell ref="AY22:AY23"/>
    <mergeCell ref="AX14:AX15"/>
    <mergeCell ref="AY14:AY15"/>
    <mergeCell ref="AW16:AW17"/>
    <mergeCell ref="AX16:AX17"/>
    <mergeCell ref="AY16:AY17"/>
    <mergeCell ref="AW18:AW19"/>
    <mergeCell ref="AX18:AX19"/>
    <mergeCell ref="AY18:AY19"/>
    <mergeCell ref="AS28:AS29"/>
    <mergeCell ref="AT28:AT29"/>
    <mergeCell ref="AU28:AU29"/>
    <mergeCell ref="AW10:AW11"/>
    <mergeCell ref="AX10:AX11"/>
    <mergeCell ref="AY10:AY11"/>
    <mergeCell ref="AW12:AW13"/>
    <mergeCell ref="AX12:AX13"/>
    <mergeCell ref="AY12:AY13"/>
    <mergeCell ref="AW14:AW15"/>
    <mergeCell ref="AS24:AS25"/>
    <mergeCell ref="AT24:AT25"/>
    <mergeCell ref="AU24:AU25"/>
    <mergeCell ref="AS26:AS27"/>
    <mergeCell ref="AT26:AT27"/>
    <mergeCell ref="AU26:AU27"/>
    <mergeCell ref="AS20:AS21"/>
    <mergeCell ref="AT20:AT21"/>
    <mergeCell ref="AU20:AU21"/>
    <mergeCell ref="AS22:AS23"/>
    <mergeCell ref="AT22:AT23"/>
    <mergeCell ref="AU22:AU23"/>
    <mergeCell ref="AT14:AT15"/>
    <mergeCell ref="AU14:AU15"/>
    <mergeCell ref="AS16:AS17"/>
    <mergeCell ref="AT16:AT17"/>
    <mergeCell ref="AU16:AU17"/>
    <mergeCell ref="AS18:AS19"/>
    <mergeCell ref="AT18:AT19"/>
    <mergeCell ref="AU18:AU19"/>
    <mergeCell ref="AO28:AO29"/>
    <mergeCell ref="AP28:AP29"/>
    <mergeCell ref="AQ28:AQ29"/>
    <mergeCell ref="AS10:AS11"/>
    <mergeCell ref="AT10:AT11"/>
    <mergeCell ref="AU10:AU11"/>
    <mergeCell ref="AS12:AS13"/>
    <mergeCell ref="AT12:AT13"/>
    <mergeCell ref="AU12:AU13"/>
    <mergeCell ref="AS14:AS15"/>
    <mergeCell ref="AO24:AO25"/>
    <mergeCell ref="AP24:AP25"/>
    <mergeCell ref="AQ24:AQ25"/>
    <mergeCell ref="AO26:AO27"/>
    <mergeCell ref="AP26:AP27"/>
    <mergeCell ref="AQ26:AQ27"/>
    <mergeCell ref="AO20:AO21"/>
    <mergeCell ref="AP20:AP21"/>
    <mergeCell ref="AQ20:AQ21"/>
    <mergeCell ref="AO22:AO23"/>
    <mergeCell ref="AP22:AP23"/>
    <mergeCell ref="AQ22:AQ23"/>
    <mergeCell ref="AP14:AP15"/>
    <mergeCell ref="AQ14:AQ15"/>
    <mergeCell ref="AO16:AO17"/>
    <mergeCell ref="AP16:AP17"/>
    <mergeCell ref="AQ16:AQ17"/>
    <mergeCell ref="AO18:AO19"/>
    <mergeCell ref="AP18:AP19"/>
    <mergeCell ref="AQ18:AQ19"/>
    <mergeCell ref="AK28:AK29"/>
    <mergeCell ref="AL28:AL29"/>
    <mergeCell ref="AM28:AM29"/>
    <mergeCell ref="AO10:AO11"/>
    <mergeCell ref="AP10:AP11"/>
    <mergeCell ref="AQ10:AQ11"/>
    <mergeCell ref="AO12:AO13"/>
    <mergeCell ref="AP12:AP13"/>
    <mergeCell ref="AQ12:AQ13"/>
    <mergeCell ref="AO14:AO15"/>
    <mergeCell ref="AK24:AK25"/>
    <mergeCell ref="AL24:AL25"/>
    <mergeCell ref="AM24:AM25"/>
    <mergeCell ref="AK26:AK27"/>
    <mergeCell ref="AL26:AL27"/>
    <mergeCell ref="AM26:AM27"/>
    <mergeCell ref="AK20:AK21"/>
    <mergeCell ref="AL20:AL21"/>
    <mergeCell ref="AM20:AM21"/>
    <mergeCell ref="AK22:AK23"/>
    <mergeCell ref="AL22:AL23"/>
    <mergeCell ref="AM22:AM23"/>
    <mergeCell ref="AL14:AL15"/>
    <mergeCell ref="AM14:AM15"/>
    <mergeCell ref="AK16:AK17"/>
    <mergeCell ref="AL16:AL17"/>
    <mergeCell ref="AM16:AM17"/>
    <mergeCell ref="AK18:AK19"/>
    <mergeCell ref="AL18:AL19"/>
    <mergeCell ref="AM18:AM19"/>
    <mergeCell ref="AG28:AG29"/>
    <mergeCell ref="AH28:AH29"/>
    <mergeCell ref="AI28:AI29"/>
    <mergeCell ref="AK10:AK11"/>
    <mergeCell ref="AL10:AL11"/>
    <mergeCell ref="AM10:AM11"/>
    <mergeCell ref="AK12:AK13"/>
    <mergeCell ref="AL12:AL13"/>
    <mergeCell ref="AM12:AM13"/>
    <mergeCell ref="AK14:AK15"/>
    <mergeCell ref="AG24:AG25"/>
    <mergeCell ref="AH24:AH25"/>
    <mergeCell ref="AI24:AI25"/>
    <mergeCell ref="AG26:AG27"/>
    <mergeCell ref="AH26:AH27"/>
    <mergeCell ref="AI26:AI27"/>
    <mergeCell ref="AG20:AG21"/>
    <mergeCell ref="AH20:AH21"/>
    <mergeCell ref="AI20:AI21"/>
    <mergeCell ref="AG22:AG23"/>
    <mergeCell ref="AH22:AH23"/>
    <mergeCell ref="AI22:AI23"/>
    <mergeCell ref="AH14:AH15"/>
    <mergeCell ref="AI14:AI15"/>
    <mergeCell ref="AG16:AG17"/>
    <mergeCell ref="AH16:AH17"/>
    <mergeCell ref="AI16:AI17"/>
    <mergeCell ref="AG18:AG19"/>
    <mergeCell ref="AH18:AH19"/>
    <mergeCell ref="AI18:AI19"/>
    <mergeCell ref="AC28:AC29"/>
    <mergeCell ref="AD28:AD29"/>
    <mergeCell ref="AE28:AE29"/>
    <mergeCell ref="AG10:AG11"/>
    <mergeCell ref="AH10:AH11"/>
    <mergeCell ref="AI10:AI11"/>
    <mergeCell ref="AG12:AG13"/>
    <mergeCell ref="AH12:AH13"/>
    <mergeCell ref="AI12:AI13"/>
    <mergeCell ref="AG14:AG15"/>
    <mergeCell ref="AC24:AC25"/>
    <mergeCell ref="AD24:AD25"/>
    <mergeCell ref="AE24:AE25"/>
    <mergeCell ref="AC26:AC27"/>
    <mergeCell ref="AD26:AD27"/>
    <mergeCell ref="AE26:AE27"/>
    <mergeCell ref="AC20:AC21"/>
    <mergeCell ref="AD20:AD21"/>
    <mergeCell ref="AE20:AE21"/>
    <mergeCell ref="AC22:AC23"/>
    <mergeCell ref="AD22:AD23"/>
    <mergeCell ref="AE22:AE23"/>
    <mergeCell ref="AD14:AD15"/>
    <mergeCell ref="AE14:AE15"/>
    <mergeCell ref="AC16:AC17"/>
    <mergeCell ref="AD16:AD17"/>
    <mergeCell ref="AE16:AE17"/>
    <mergeCell ref="AC18:AC19"/>
    <mergeCell ref="AD18:AD19"/>
    <mergeCell ref="AE18:AE19"/>
    <mergeCell ref="Y28:Y29"/>
    <mergeCell ref="Z28:Z29"/>
    <mergeCell ref="AA28:AA29"/>
    <mergeCell ref="AC10:AC11"/>
    <mergeCell ref="AD10:AD11"/>
    <mergeCell ref="AE10:AE11"/>
    <mergeCell ref="AC12:AC13"/>
    <mergeCell ref="AD12:AD13"/>
    <mergeCell ref="AE12:AE13"/>
    <mergeCell ref="AC14:AC15"/>
    <mergeCell ref="Y24:Y25"/>
    <mergeCell ref="Z24:Z25"/>
    <mergeCell ref="AA24:AA25"/>
    <mergeCell ref="Y26:Y27"/>
    <mergeCell ref="Z26:Z27"/>
    <mergeCell ref="AA26:AA27"/>
    <mergeCell ref="Y20:Y21"/>
    <mergeCell ref="Z20:Z21"/>
    <mergeCell ref="AA20:AA21"/>
    <mergeCell ref="Y22:Y23"/>
    <mergeCell ref="Z22:Z23"/>
    <mergeCell ref="AA22:AA23"/>
    <mergeCell ref="Z14:Z15"/>
    <mergeCell ref="AA14:AA15"/>
    <mergeCell ref="Y16:Y17"/>
    <mergeCell ref="Z16:Z17"/>
    <mergeCell ref="AA16:AA17"/>
    <mergeCell ref="Y18:Y19"/>
    <mergeCell ref="Z18:Z19"/>
    <mergeCell ref="AA18:AA19"/>
    <mergeCell ref="U28:U29"/>
    <mergeCell ref="V28:V29"/>
    <mergeCell ref="W28:W29"/>
    <mergeCell ref="Y10:Y11"/>
    <mergeCell ref="Z10:Z11"/>
    <mergeCell ref="AA10:AA11"/>
    <mergeCell ref="Y12:Y13"/>
    <mergeCell ref="Z12:Z13"/>
    <mergeCell ref="AA12:AA13"/>
    <mergeCell ref="Y14:Y15"/>
    <mergeCell ref="U24:U25"/>
    <mergeCell ref="V24:V25"/>
    <mergeCell ref="W24:W25"/>
    <mergeCell ref="U26:U27"/>
    <mergeCell ref="V26:V27"/>
    <mergeCell ref="W26:W27"/>
    <mergeCell ref="U20:U21"/>
    <mergeCell ref="V20:V21"/>
    <mergeCell ref="W20:W21"/>
    <mergeCell ref="U22:U23"/>
    <mergeCell ref="V22:V23"/>
    <mergeCell ref="W22:W23"/>
    <mergeCell ref="V14:V15"/>
    <mergeCell ref="W14:W15"/>
    <mergeCell ref="U16:U17"/>
    <mergeCell ref="V16:V17"/>
    <mergeCell ref="W16:W17"/>
    <mergeCell ref="U18:U19"/>
    <mergeCell ref="V18:V19"/>
    <mergeCell ref="W18:W19"/>
    <mergeCell ref="Q28:Q29"/>
    <mergeCell ref="R28:R29"/>
    <mergeCell ref="S28:S29"/>
    <mergeCell ref="U10:U11"/>
    <mergeCell ref="V10:V11"/>
    <mergeCell ref="W10:W11"/>
    <mergeCell ref="U12:U13"/>
    <mergeCell ref="V12:V13"/>
    <mergeCell ref="W12:W13"/>
    <mergeCell ref="U14:U15"/>
    <mergeCell ref="Q24:Q25"/>
    <mergeCell ref="R24:R25"/>
    <mergeCell ref="S24:S25"/>
    <mergeCell ref="Q26:Q27"/>
    <mergeCell ref="R26:R27"/>
    <mergeCell ref="S26:S27"/>
    <mergeCell ref="Q20:Q21"/>
    <mergeCell ref="R20:R21"/>
    <mergeCell ref="S20:S21"/>
    <mergeCell ref="Q22:Q23"/>
    <mergeCell ref="R22:R23"/>
    <mergeCell ref="S22:S23"/>
    <mergeCell ref="R14:R15"/>
    <mergeCell ref="S14:S15"/>
    <mergeCell ref="Q16:Q17"/>
    <mergeCell ref="R16:R17"/>
    <mergeCell ref="S16:S17"/>
    <mergeCell ref="Q18:Q19"/>
    <mergeCell ref="R18:R19"/>
    <mergeCell ref="S18:S19"/>
    <mergeCell ref="M28:M29"/>
    <mergeCell ref="N28:N29"/>
    <mergeCell ref="O28:O29"/>
    <mergeCell ref="Q10:Q11"/>
    <mergeCell ref="R10:R11"/>
    <mergeCell ref="S10:S11"/>
    <mergeCell ref="Q12:Q13"/>
    <mergeCell ref="R12:R13"/>
    <mergeCell ref="S12:S13"/>
    <mergeCell ref="Q14:Q15"/>
    <mergeCell ref="M24:M25"/>
    <mergeCell ref="N24:N25"/>
    <mergeCell ref="O24:O25"/>
    <mergeCell ref="M26:M27"/>
    <mergeCell ref="N26:N27"/>
    <mergeCell ref="O26:O27"/>
    <mergeCell ref="M20:M21"/>
    <mergeCell ref="N20:N21"/>
    <mergeCell ref="O20:O21"/>
    <mergeCell ref="M22:M23"/>
    <mergeCell ref="N22:N23"/>
    <mergeCell ref="O22:O23"/>
    <mergeCell ref="M16:M17"/>
    <mergeCell ref="N16:N17"/>
    <mergeCell ref="O16:O17"/>
    <mergeCell ref="M18:M19"/>
    <mergeCell ref="N18:N19"/>
    <mergeCell ref="O18:O19"/>
    <mergeCell ref="BC8:BC9"/>
    <mergeCell ref="BE8:BE9"/>
    <mergeCell ref="BF8:BF9"/>
    <mergeCell ref="BG8:BG9"/>
    <mergeCell ref="M10:M11"/>
    <mergeCell ref="N10:N11"/>
    <mergeCell ref="O10:O11"/>
    <mergeCell ref="AU8:AU9"/>
    <mergeCell ref="AW8:AW9"/>
    <mergeCell ref="AX8:AX9"/>
    <mergeCell ref="AY8:AY9"/>
    <mergeCell ref="BA8:BA9"/>
    <mergeCell ref="BB8:BB9"/>
    <mergeCell ref="AM8:AM9"/>
    <mergeCell ref="AO8:AO9"/>
    <mergeCell ref="AP8:AP9"/>
    <mergeCell ref="AQ8:AQ9"/>
    <mergeCell ref="AS8:AS9"/>
    <mergeCell ref="AT8:AT9"/>
    <mergeCell ref="AE8:AE9"/>
    <mergeCell ref="AG8:AG9"/>
    <mergeCell ref="AH8:AH9"/>
    <mergeCell ref="AI8:AI9"/>
    <mergeCell ref="AK8:AK9"/>
    <mergeCell ref="AL8:AL9"/>
    <mergeCell ref="W8:W9"/>
    <mergeCell ref="Y8:Y9"/>
    <mergeCell ref="Z8:Z9"/>
    <mergeCell ref="AA8:AA9"/>
    <mergeCell ref="AC8:AC9"/>
    <mergeCell ref="AD8:AD9"/>
    <mergeCell ref="BC6:BC7"/>
    <mergeCell ref="BE6:BE7"/>
    <mergeCell ref="BF6:BF7"/>
    <mergeCell ref="BG6:BG7"/>
    <mergeCell ref="M8:M9"/>
    <mergeCell ref="N8:N9"/>
    <mergeCell ref="O8:O9"/>
    <mergeCell ref="Q8:Q9"/>
    <mergeCell ref="R8:R9"/>
    <mergeCell ref="S8:S9"/>
    <mergeCell ref="AU6:AU7"/>
    <mergeCell ref="AW6:AW7"/>
    <mergeCell ref="AX6:AX7"/>
    <mergeCell ref="AY6:AY7"/>
    <mergeCell ref="BA6:BA7"/>
    <mergeCell ref="BB6:BB7"/>
    <mergeCell ref="AM6:AM7"/>
    <mergeCell ref="AO6:AO7"/>
    <mergeCell ref="AP6:AP7"/>
    <mergeCell ref="AQ6:AQ7"/>
    <mergeCell ref="AS6:AS7"/>
    <mergeCell ref="AT6:AT7"/>
    <mergeCell ref="AE6:AE7"/>
    <mergeCell ref="AG6:AG7"/>
    <mergeCell ref="AH6:AH7"/>
    <mergeCell ref="AI6:AI7"/>
    <mergeCell ref="AK6:AK7"/>
    <mergeCell ref="AL6:AL7"/>
    <mergeCell ref="W6:W7"/>
    <mergeCell ref="Y6:Y7"/>
    <mergeCell ref="Z6:Z7"/>
    <mergeCell ref="AA6:AA7"/>
    <mergeCell ref="AC6:AC7"/>
    <mergeCell ref="AD6:AD7"/>
    <mergeCell ref="M14:M15"/>
    <mergeCell ref="K16:K17"/>
    <mergeCell ref="R6:R7"/>
    <mergeCell ref="S6:S7"/>
    <mergeCell ref="U6:U7"/>
    <mergeCell ref="V6:V7"/>
    <mergeCell ref="U8:U9"/>
    <mergeCell ref="V8:V9"/>
    <mergeCell ref="N14:N15"/>
    <mergeCell ref="O14:O15"/>
    <mergeCell ref="M6:M7"/>
    <mergeCell ref="N6:N7"/>
    <mergeCell ref="O6:O7"/>
    <mergeCell ref="Q6:Q7"/>
    <mergeCell ref="M12:M13"/>
    <mergeCell ref="N12:N13"/>
    <mergeCell ref="O12:O13"/>
    <mergeCell ref="K26:K27"/>
    <mergeCell ref="J20:J21"/>
    <mergeCell ref="J22:J23"/>
    <mergeCell ref="J24:J25"/>
    <mergeCell ref="J26:J27"/>
    <mergeCell ref="K28:K29"/>
    <mergeCell ref="J28:J29"/>
    <mergeCell ref="K20:K21"/>
    <mergeCell ref="K22:K23"/>
    <mergeCell ref="K24:K25"/>
    <mergeCell ref="K6:K7"/>
    <mergeCell ref="K8:K9"/>
    <mergeCell ref="K10:K11"/>
    <mergeCell ref="K12:K13"/>
    <mergeCell ref="K14:K15"/>
    <mergeCell ref="K18:K19"/>
    <mergeCell ref="I24:I25"/>
    <mergeCell ref="I26:I27"/>
    <mergeCell ref="I28:I29"/>
    <mergeCell ref="J6:J7"/>
    <mergeCell ref="J8:J9"/>
    <mergeCell ref="J10:J11"/>
    <mergeCell ref="J12:J13"/>
    <mergeCell ref="J14:J15"/>
    <mergeCell ref="J16:J17"/>
    <mergeCell ref="J18:J19"/>
    <mergeCell ref="G28:G29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G16:G17"/>
    <mergeCell ref="G18:G19"/>
    <mergeCell ref="G20:G21"/>
    <mergeCell ref="G22:G23"/>
    <mergeCell ref="G24:G25"/>
    <mergeCell ref="G26:G27"/>
    <mergeCell ref="A4:B5"/>
    <mergeCell ref="G6:G7"/>
    <mergeCell ref="G8:G9"/>
    <mergeCell ref="G10:G11"/>
    <mergeCell ref="G12:G13"/>
    <mergeCell ref="G14:G15"/>
    <mergeCell ref="A6:A7"/>
    <mergeCell ref="A8:A9"/>
    <mergeCell ref="A10:A11"/>
    <mergeCell ref="A12:A13"/>
    <mergeCell ref="A18:A19"/>
    <mergeCell ref="A20:A21"/>
    <mergeCell ref="A22:A23"/>
    <mergeCell ref="A24:A25"/>
    <mergeCell ref="A26:A27"/>
    <mergeCell ref="A28:A29"/>
    <mergeCell ref="A14:A15"/>
    <mergeCell ref="A16:A17"/>
    <mergeCell ref="AF4:AI4"/>
    <mergeCell ref="AJ4:AM4"/>
    <mergeCell ref="BD4:BG4"/>
    <mergeCell ref="AN4:AQ4"/>
    <mergeCell ref="AR4:AU4"/>
    <mergeCell ref="AV4:AY4"/>
    <mergeCell ref="AZ4:BC4"/>
    <mergeCell ref="H4:K4"/>
    <mergeCell ref="L4:O4"/>
    <mergeCell ref="P4:S4"/>
    <mergeCell ref="T4:W4"/>
    <mergeCell ref="X4:AA4"/>
    <mergeCell ref="AB4:AE4"/>
    <mergeCell ref="H30:I30"/>
    <mergeCell ref="L30:M30"/>
    <mergeCell ref="P30:Q30"/>
    <mergeCell ref="T30:U30"/>
    <mergeCell ref="X30:Y30"/>
    <mergeCell ref="AZ30:BA30"/>
    <mergeCell ref="BD30:BE30"/>
    <mergeCell ref="AB30:AC30"/>
    <mergeCell ref="AF30:AG30"/>
    <mergeCell ref="AJ30:AK30"/>
    <mergeCell ref="AN30:AO30"/>
    <mergeCell ref="AR30:AS30"/>
    <mergeCell ref="AV30:AW30"/>
    <mergeCell ref="AC31:AD31"/>
    <mergeCell ref="AG31:AH31"/>
    <mergeCell ref="AK31:AL31"/>
    <mergeCell ref="AC32:AD32"/>
    <mergeCell ref="AG32:AH32"/>
    <mergeCell ref="AK32:AL32"/>
    <mergeCell ref="I32:J32"/>
    <mergeCell ref="M32:N32"/>
    <mergeCell ref="Q32:R32"/>
    <mergeCell ref="U32:V32"/>
    <mergeCell ref="Y32:Z32"/>
    <mergeCell ref="I31:J31"/>
    <mergeCell ref="M31:N31"/>
    <mergeCell ref="Q31:R31"/>
    <mergeCell ref="U31:V31"/>
    <mergeCell ref="Y31:Z31"/>
    <mergeCell ref="AS32:AT32"/>
    <mergeCell ref="AW32:AX32"/>
    <mergeCell ref="BA32:BB32"/>
    <mergeCell ref="BE32:BF32"/>
    <mergeCell ref="AO31:AP31"/>
    <mergeCell ref="AS31:AT31"/>
    <mergeCell ref="AW31:AX31"/>
    <mergeCell ref="BA31:BB31"/>
    <mergeCell ref="BE31:BF31"/>
    <mergeCell ref="AO32:AP32"/>
  </mergeCells>
  <conditionalFormatting sqref="J30">
    <cfRule type="cellIs" priority="37" dxfId="2" operator="equal" stopIfTrue="1">
      <formula>0</formula>
    </cfRule>
    <cfRule type="containsBlanks" priority="38" dxfId="1" stopIfTrue="1">
      <formula>LEN(TRIM(J30))=0</formula>
    </cfRule>
    <cfRule type="cellIs" priority="39" dxfId="0" operator="greaterThan" stopIfTrue="1">
      <formula>0</formula>
    </cfRule>
  </conditionalFormatting>
  <conditionalFormatting sqref="N30">
    <cfRule type="cellIs" priority="34" dxfId="2" operator="equal" stopIfTrue="1">
      <formula>0</formula>
    </cfRule>
    <cfRule type="containsBlanks" priority="35" dxfId="1" stopIfTrue="1">
      <formula>LEN(TRIM(N30))=0</formula>
    </cfRule>
    <cfRule type="cellIs" priority="36" dxfId="0" operator="greaterThan" stopIfTrue="1">
      <formula>0</formula>
    </cfRule>
  </conditionalFormatting>
  <conditionalFormatting sqref="R30">
    <cfRule type="cellIs" priority="31" dxfId="2" operator="equal" stopIfTrue="1">
      <formula>0</formula>
    </cfRule>
    <cfRule type="containsBlanks" priority="32" dxfId="1" stopIfTrue="1">
      <formula>LEN(TRIM(R30))=0</formula>
    </cfRule>
    <cfRule type="cellIs" priority="33" dxfId="0" operator="greaterThan" stopIfTrue="1">
      <formula>0</formula>
    </cfRule>
  </conditionalFormatting>
  <conditionalFormatting sqref="V30">
    <cfRule type="cellIs" priority="28" dxfId="2" operator="equal" stopIfTrue="1">
      <formula>0</formula>
    </cfRule>
    <cfRule type="containsBlanks" priority="29" dxfId="1" stopIfTrue="1">
      <formula>LEN(TRIM(V30))=0</formula>
    </cfRule>
    <cfRule type="cellIs" priority="30" dxfId="0" operator="greaterThan" stopIfTrue="1">
      <formula>0</formula>
    </cfRule>
  </conditionalFormatting>
  <conditionalFormatting sqref="Z30">
    <cfRule type="cellIs" priority="25" dxfId="2" operator="equal" stopIfTrue="1">
      <formula>0</formula>
    </cfRule>
    <cfRule type="containsBlanks" priority="26" dxfId="1" stopIfTrue="1">
      <formula>LEN(TRIM(Z30))=0</formula>
    </cfRule>
    <cfRule type="cellIs" priority="27" dxfId="0" operator="greaterThan" stopIfTrue="1">
      <formula>0</formula>
    </cfRule>
  </conditionalFormatting>
  <conditionalFormatting sqref="AD30">
    <cfRule type="cellIs" priority="22" dxfId="2" operator="equal" stopIfTrue="1">
      <formula>0</formula>
    </cfRule>
    <cfRule type="containsBlanks" priority="23" dxfId="1" stopIfTrue="1">
      <formula>LEN(TRIM(AD30))=0</formula>
    </cfRule>
    <cfRule type="cellIs" priority="24" dxfId="0" operator="greaterThan" stopIfTrue="1">
      <formula>0</formula>
    </cfRule>
  </conditionalFormatting>
  <conditionalFormatting sqref="AH30">
    <cfRule type="cellIs" priority="19" dxfId="2" operator="equal" stopIfTrue="1">
      <formula>0</formula>
    </cfRule>
    <cfRule type="containsBlanks" priority="20" dxfId="1" stopIfTrue="1">
      <formula>LEN(TRIM(AH30))=0</formula>
    </cfRule>
    <cfRule type="cellIs" priority="21" dxfId="0" operator="greaterThan" stopIfTrue="1">
      <formula>0</formula>
    </cfRule>
  </conditionalFormatting>
  <conditionalFormatting sqref="AL30">
    <cfRule type="cellIs" priority="16" dxfId="2" operator="equal" stopIfTrue="1">
      <formula>0</formula>
    </cfRule>
    <cfRule type="containsBlanks" priority="17" dxfId="1" stopIfTrue="1">
      <formula>LEN(TRIM(AL30))=0</formula>
    </cfRule>
    <cfRule type="cellIs" priority="18" dxfId="0" operator="greaterThan" stopIfTrue="1">
      <formula>0</formula>
    </cfRule>
  </conditionalFormatting>
  <conditionalFormatting sqref="AP30">
    <cfRule type="cellIs" priority="13" dxfId="2" operator="equal" stopIfTrue="1">
      <formula>0</formula>
    </cfRule>
    <cfRule type="containsBlanks" priority="14" dxfId="1" stopIfTrue="1">
      <formula>LEN(TRIM(AP30))=0</formula>
    </cfRule>
    <cfRule type="cellIs" priority="15" dxfId="0" operator="greaterThan" stopIfTrue="1">
      <formula>0</formula>
    </cfRule>
  </conditionalFormatting>
  <conditionalFormatting sqref="AT30">
    <cfRule type="cellIs" priority="10" dxfId="2" operator="equal" stopIfTrue="1">
      <formula>0</formula>
    </cfRule>
    <cfRule type="containsBlanks" priority="11" dxfId="1" stopIfTrue="1">
      <formula>LEN(TRIM(AT30))=0</formula>
    </cfRule>
    <cfRule type="cellIs" priority="12" dxfId="0" operator="greaterThan" stopIfTrue="1">
      <formula>0</formula>
    </cfRule>
  </conditionalFormatting>
  <conditionalFormatting sqref="AX30">
    <cfRule type="cellIs" priority="7" dxfId="2" operator="equal" stopIfTrue="1">
      <formula>0</formula>
    </cfRule>
    <cfRule type="containsBlanks" priority="8" dxfId="1" stopIfTrue="1">
      <formula>LEN(TRIM(AX30))=0</formula>
    </cfRule>
    <cfRule type="cellIs" priority="9" dxfId="0" operator="greaterThan" stopIfTrue="1">
      <formula>0</formula>
    </cfRule>
  </conditionalFormatting>
  <conditionalFormatting sqref="BB30">
    <cfRule type="cellIs" priority="4" dxfId="2" operator="equal" stopIfTrue="1">
      <formula>0</formula>
    </cfRule>
    <cfRule type="containsBlanks" priority="5" dxfId="1" stopIfTrue="1">
      <formula>LEN(TRIM(BB30))=0</formula>
    </cfRule>
    <cfRule type="cellIs" priority="6" dxfId="0" operator="greaterThan" stopIfTrue="1">
      <formula>0</formula>
    </cfRule>
  </conditionalFormatting>
  <conditionalFormatting sqref="BF30">
    <cfRule type="cellIs" priority="1" dxfId="2" operator="equal" stopIfTrue="1">
      <formula>0</formula>
    </cfRule>
    <cfRule type="containsBlanks" priority="2" dxfId="1" stopIfTrue="1">
      <formula>LEN(TRIM(BF30))=0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H30:I30 L30:M30 P30:Q30 T30:U30 X30:Y30 AB30:AC30 AF30:AG30 AJ30:AK30 AN30:AO30 AR30:AS30 AV30:AW30 AZ30:BA30 BD30:BE30">
      <formula1>"Paire,J 1,J 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G6 G8:G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AM24" sqref="AM24"/>
    </sheetView>
  </sheetViews>
  <sheetFormatPr defaultColWidth="11.421875" defaultRowHeight="12.75"/>
  <cols>
    <col min="1" max="1" width="5.7109375" style="13" customWidth="1"/>
    <col min="2" max="2" width="11.140625" style="13" customWidth="1"/>
    <col min="3" max="3" width="13.710937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5.14062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1" width="5.00390625" style="19" customWidth="1"/>
    <col min="22" max="22" width="3.7109375" style="19" customWidth="1"/>
    <col min="23" max="24" width="2.7109375" style="19" customWidth="1"/>
    <col min="25" max="25" width="3.851562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4.710937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57421875" style="19" customWidth="1"/>
    <col min="54" max="54" width="4.2812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237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4" t="s">
        <v>41</v>
      </c>
      <c r="C4" s="35" t="s">
        <v>19</v>
      </c>
      <c r="D4" s="35" t="s">
        <v>31</v>
      </c>
      <c r="E4" s="28" t="s">
        <v>20</v>
      </c>
      <c r="F4" s="197">
        <v>1</v>
      </c>
      <c r="G4" s="198"/>
      <c r="H4" s="199"/>
      <c r="I4" s="200"/>
      <c r="J4" s="197">
        <v>2</v>
      </c>
      <c r="K4" s="198"/>
      <c r="L4" s="199"/>
      <c r="M4" s="200"/>
      <c r="N4" s="197">
        <v>3</v>
      </c>
      <c r="O4" s="198"/>
      <c r="P4" s="199"/>
      <c r="Q4" s="200"/>
      <c r="R4" s="197">
        <v>4</v>
      </c>
      <c r="S4" s="198"/>
      <c r="T4" s="199"/>
      <c r="U4" s="200"/>
      <c r="V4" s="197">
        <v>5</v>
      </c>
      <c r="W4" s="198"/>
      <c r="X4" s="199"/>
      <c r="Y4" s="200"/>
      <c r="Z4" s="197">
        <v>6</v>
      </c>
      <c r="AA4" s="198"/>
      <c r="AB4" s="199"/>
      <c r="AC4" s="200"/>
      <c r="AD4" s="197">
        <v>7</v>
      </c>
      <c r="AE4" s="198"/>
      <c r="AF4" s="199"/>
      <c r="AG4" s="200"/>
      <c r="AH4" s="197">
        <v>8</v>
      </c>
      <c r="AI4" s="198"/>
      <c r="AJ4" s="199"/>
      <c r="AK4" s="200"/>
      <c r="AL4" s="197">
        <v>9</v>
      </c>
      <c r="AM4" s="198"/>
      <c r="AN4" s="199"/>
      <c r="AO4" s="200"/>
      <c r="AP4" s="197">
        <v>10</v>
      </c>
      <c r="AQ4" s="198"/>
      <c r="AR4" s="199"/>
      <c r="AS4" s="200"/>
      <c r="AT4" s="197">
        <v>11</v>
      </c>
      <c r="AU4" s="198"/>
      <c r="AV4" s="199"/>
      <c r="AW4" s="200"/>
      <c r="AX4" s="197">
        <v>12</v>
      </c>
      <c r="AY4" s="198"/>
      <c r="AZ4" s="199"/>
      <c r="BA4" s="200"/>
      <c r="BB4" s="197">
        <v>13</v>
      </c>
      <c r="BC4" s="198"/>
      <c r="BD4" s="199"/>
      <c r="BE4" s="200"/>
      <c r="BF4"/>
      <c r="BG4"/>
    </row>
    <row r="5" spans="1:59" ht="13.5" thickBot="1">
      <c r="A5" s="29"/>
      <c r="B5" s="75"/>
      <c r="C5" s="15"/>
      <c r="D5" s="15"/>
      <c r="E5" s="30"/>
      <c r="F5" s="20" t="s">
        <v>16</v>
      </c>
      <c r="G5" s="21" t="s">
        <v>15</v>
      </c>
      <c r="H5" s="21" t="s">
        <v>30</v>
      </c>
      <c r="I5" s="22" t="s">
        <v>17</v>
      </c>
      <c r="J5" s="20" t="s">
        <v>16</v>
      </c>
      <c r="K5" s="21" t="s">
        <v>15</v>
      </c>
      <c r="L5" s="21" t="s">
        <v>30</v>
      </c>
      <c r="M5" s="22" t="s">
        <v>17</v>
      </c>
      <c r="N5" s="20" t="s">
        <v>16</v>
      </c>
      <c r="O5" s="21" t="s">
        <v>15</v>
      </c>
      <c r="P5" s="21" t="s">
        <v>30</v>
      </c>
      <c r="Q5" s="22" t="s">
        <v>17</v>
      </c>
      <c r="R5" s="20" t="s">
        <v>16</v>
      </c>
      <c r="S5" s="21" t="s">
        <v>15</v>
      </c>
      <c r="T5" s="21" t="s">
        <v>30</v>
      </c>
      <c r="U5" s="22" t="s">
        <v>17</v>
      </c>
      <c r="V5" s="20" t="s">
        <v>16</v>
      </c>
      <c r="W5" s="21" t="s">
        <v>15</v>
      </c>
      <c r="X5" s="21" t="s">
        <v>30</v>
      </c>
      <c r="Y5" s="22" t="s">
        <v>17</v>
      </c>
      <c r="Z5" s="20" t="s">
        <v>16</v>
      </c>
      <c r="AA5" s="21" t="s">
        <v>15</v>
      </c>
      <c r="AB5" s="21" t="s">
        <v>30</v>
      </c>
      <c r="AC5" s="22" t="s">
        <v>17</v>
      </c>
      <c r="AD5" s="20" t="s">
        <v>16</v>
      </c>
      <c r="AE5" s="21" t="s">
        <v>15</v>
      </c>
      <c r="AF5" s="21" t="s">
        <v>30</v>
      </c>
      <c r="AG5" s="22" t="s">
        <v>17</v>
      </c>
      <c r="AH5" s="20" t="s">
        <v>16</v>
      </c>
      <c r="AI5" s="21" t="s">
        <v>15</v>
      </c>
      <c r="AJ5" s="21" t="s">
        <v>30</v>
      </c>
      <c r="AK5" s="22" t="s">
        <v>17</v>
      </c>
      <c r="AL5" s="20" t="s">
        <v>16</v>
      </c>
      <c r="AM5" s="21" t="s">
        <v>15</v>
      </c>
      <c r="AN5" s="21" t="s">
        <v>30</v>
      </c>
      <c r="AO5" s="22" t="s">
        <v>17</v>
      </c>
      <c r="AP5" s="20" t="s">
        <v>16</v>
      </c>
      <c r="AQ5" s="21" t="s">
        <v>15</v>
      </c>
      <c r="AR5" s="21" t="s">
        <v>30</v>
      </c>
      <c r="AS5" s="22" t="s">
        <v>17</v>
      </c>
      <c r="AT5" s="20" t="s">
        <v>16</v>
      </c>
      <c r="AU5" s="21" t="s">
        <v>15</v>
      </c>
      <c r="AV5" s="21" t="s">
        <v>30</v>
      </c>
      <c r="AW5" s="22" t="s">
        <v>17</v>
      </c>
      <c r="AX5" s="20" t="s">
        <v>16</v>
      </c>
      <c r="AY5" s="21" t="s">
        <v>15</v>
      </c>
      <c r="AZ5" s="21" t="s">
        <v>30</v>
      </c>
      <c r="BA5" s="22" t="s">
        <v>17</v>
      </c>
      <c r="BB5" s="20" t="s">
        <v>16</v>
      </c>
      <c r="BC5" s="21" t="s">
        <v>15</v>
      </c>
      <c r="BD5" s="21" t="s">
        <v>30</v>
      </c>
      <c r="BE5" s="22" t="s">
        <v>17</v>
      </c>
      <c r="BF5"/>
      <c r="BG5"/>
    </row>
    <row r="6" spans="1:59" ht="12.75">
      <c r="A6" s="27">
        <v>1</v>
      </c>
      <c r="B6" s="130" t="s">
        <v>238</v>
      </c>
      <c r="C6" s="117" t="s">
        <v>239</v>
      </c>
      <c r="D6" s="117" t="s">
        <v>113</v>
      </c>
      <c r="E6" s="131">
        <v>92</v>
      </c>
      <c r="F6" s="96">
        <v>92</v>
      </c>
      <c r="G6" s="94"/>
      <c r="H6" s="94"/>
      <c r="I6" s="98">
        <f>IF(UPPER(G6)="X",F6+10,F6)</f>
        <v>92</v>
      </c>
      <c r="J6" s="96">
        <v>92</v>
      </c>
      <c r="K6" s="94"/>
      <c r="L6" s="94"/>
      <c r="M6" s="98">
        <f>IF(UPPER(K6)="X",J6+10,J6)</f>
        <v>92</v>
      </c>
      <c r="N6" s="96">
        <v>92</v>
      </c>
      <c r="O6" s="94"/>
      <c r="P6" s="94"/>
      <c r="Q6" s="98">
        <f>IF(UPPER(O6)="X",N6+10,N6)</f>
        <v>92</v>
      </c>
      <c r="R6" s="96">
        <v>92</v>
      </c>
      <c r="S6" s="94"/>
      <c r="T6" s="94"/>
      <c r="U6" s="98">
        <f>IF(UPPER(S6)="X",R6+10,R6)</f>
        <v>92</v>
      </c>
      <c r="V6" s="96">
        <v>92</v>
      </c>
      <c r="W6" s="94"/>
      <c r="X6" s="94"/>
      <c r="Y6" s="98">
        <f>IF(UPPER(W6)="X",V6+10,V6)</f>
        <v>92</v>
      </c>
      <c r="Z6" s="96">
        <v>92</v>
      </c>
      <c r="AA6" s="94"/>
      <c r="AB6" s="94"/>
      <c r="AC6" s="98">
        <f>IF(UPPER(AA6)="X",Z6+10,Z6)</f>
        <v>92</v>
      </c>
      <c r="AD6" s="96">
        <v>92</v>
      </c>
      <c r="AE6" s="94"/>
      <c r="AF6" s="94"/>
      <c r="AG6" s="98">
        <f>IF(UPPER(AE6)="X",AD6+10,AD6)</f>
        <v>92</v>
      </c>
      <c r="AH6" s="96">
        <v>92</v>
      </c>
      <c r="AI6" s="94"/>
      <c r="AJ6" s="94"/>
      <c r="AK6" s="98">
        <f>IF(UPPER(AI6)="X",AH6+10,AH6)</f>
        <v>92</v>
      </c>
      <c r="AL6" s="96">
        <v>92</v>
      </c>
      <c r="AM6" s="94"/>
      <c r="AN6" s="94"/>
      <c r="AO6" s="98">
        <f>IF(UPPER(AM6)="X",AL6+10,AL6)</f>
        <v>92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32" t="s">
        <v>240</v>
      </c>
      <c r="C7" s="118" t="s">
        <v>241</v>
      </c>
      <c r="D7" s="118" t="s">
        <v>103</v>
      </c>
      <c r="E7" s="133">
        <v>104</v>
      </c>
      <c r="F7" s="96">
        <v>104</v>
      </c>
      <c r="G7" s="94"/>
      <c r="H7" s="94"/>
      <c r="I7" s="98">
        <f aca="true" t="shared" si="0" ref="I7:I30">IF(ISBLANK(F7),"",I6+IF(UPPER(G7)="X",F7+10,F7))</f>
        <v>196</v>
      </c>
      <c r="J7" s="96">
        <v>32</v>
      </c>
      <c r="K7" s="94"/>
      <c r="L7" s="94"/>
      <c r="M7" s="98">
        <f aca="true" t="shared" si="1" ref="M7:M30">IF(ISBLANK(J7),"",M6+IF(UPPER(K7)="X",J7+10,J7))</f>
        <v>124</v>
      </c>
      <c r="N7" s="96">
        <v>44</v>
      </c>
      <c r="O7" s="94"/>
      <c r="P7" s="94"/>
      <c r="Q7" s="98">
        <f aca="true" t="shared" si="2" ref="Q7:Q30">IF(ISBLANK(N7),"",Q6+IF(UPPER(O7)="X",N7+10,N7))</f>
        <v>136</v>
      </c>
      <c r="R7" s="96">
        <v>44</v>
      </c>
      <c r="S7" s="94"/>
      <c r="T7" s="94"/>
      <c r="U7" s="98">
        <f aca="true" t="shared" si="3" ref="U7:U30">IF(ISBLANK(R7),"",U6+IF(UPPER(S7)="X",R7+10,R7))</f>
        <v>136</v>
      </c>
      <c r="V7" s="96">
        <v>34</v>
      </c>
      <c r="W7" s="94"/>
      <c r="X7" s="94"/>
      <c r="Y7" s="98">
        <f aca="true" t="shared" si="4" ref="Y7:Y30">IF(ISBLANK(V7),"",Y6+IF(UPPER(W7)="X",V7+10,V7))</f>
        <v>126</v>
      </c>
      <c r="Z7" s="96">
        <v>64</v>
      </c>
      <c r="AA7" s="94"/>
      <c r="AB7" s="94"/>
      <c r="AC7" s="98">
        <f aca="true" t="shared" si="5" ref="AC7:AC30">IF(ISBLANK(Z7),"",AC6+IF(UPPER(AA7)="X",Z7+10,Z7))</f>
        <v>156</v>
      </c>
      <c r="AD7" s="96">
        <v>64</v>
      </c>
      <c r="AE7" s="94"/>
      <c r="AF7" s="94"/>
      <c r="AG7" s="98">
        <f aca="true" t="shared" si="6" ref="AG7:AG30">IF(ISBLANK(AD7),"",AG6+IF(UPPER(AE7)="X",AD7+10,AD7))</f>
        <v>156</v>
      </c>
      <c r="AH7" s="96">
        <v>104</v>
      </c>
      <c r="AI7" s="94"/>
      <c r="AJ7" s="94"/>
      <c r="AK7" s="98">
        <f aca="true" t="shared" si="7" ref="AK7:AK30">IF(ISBLANK(AH7),"",AK6+IF(UPPER(AI7)="X",AH7+10,AH7))</f>
        <v>196</v>
      </c>
      <c r="AL7" s="96">
        <v>44</v>
      </c>
      <c r="AM7" s="94"/>
      <c r="AN7" s="94"/>
      <c r="AO7" s="98">
        <f aca="true" t="shared" si="8" ref="AO7:AO30">IF(ISBLANK(AL7),"",AO6+IF(UPPER(AM7)="X",AL7+10,AL7))</f>
        <v>136</v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32" t="s">
        <v>242</v>
      </c>
      <c r="C8" s="118" t="s">
        <v>243</v>
      </c>
      <c r="D8" s="118" t="s">
        <v>116</v>
      </c>
      <c r="E8" s="133">
        <v>70</v>
      </c>
      <c r="F8" s="96">
        <v>0</v>
      </c>
      <c r="G8" s="94"/>
      <c r="H8" s="94"/>
      <c r="I8" s="98">
        <f t="shared" si="0"/>
        <v>196</v>
      </c>
      <c r="J8" s="96">
        <v>66</v>
      </c>
      <c r="K8" s="94"/>
      <c r="L8" s="94"/>
      <c r="M8" s="98">
        <f t="shared" si="1"/>
        <v>190</v>
      </c>
      <c r="N8" s="96">
        <v>32</v>
      </c>
      <c r="O8" s="94"/>
      <c r="P8" s="94"/>
      <c r="Q8" s="98">
        <f t="shared" si="2"/>
        <v>168</v>
      </c>
      <c r="R8" s="96">
        <v>32</v>
      </c>
      <c r="S8" s="94"/>
      <c r="T8" s="94"/>
      <c r="U8" s="98">
        <f t="shared" si="3"/>
        <v>168</v>
      </c>
      <c r="V8" s="96">
        <v>32</v>
      </c>
      <c r="W8" s="94"/>
      <c r="X8" s="94"/>
      <c r="Y8" s="98">
        <f t="shared" si="4"/>
        <v>158</v>
      </c>
      <c r="Z8" s="96">
        <v>32</v>
      </c>
      <c r="AA8" s="94"/>
      <c r="AB8" s="94"/>
      <c r="AC8" s="98">
        <f t="shared" si="5"/>
        <v>188</v>
      </c>
      <c r="AD8" s="96">
        <v>32</v>
      </c>
      <c r="AE8" s="94"/>
      <c r="AF8" s="94"/>
      <c r="AG8" s="98">
        <f t="shared" si="6"/>
        <v>188</v>
      </c>
      <c r="AH8" s="96">
        <v>66</v>
      </c>
      <c r="AI8" s="94"/>
      <c r="AJ8" s="94"/>
      <c r="AK8" s="98">
        <f t="shared" si="7"/>
        <v>262</v>
      </c>
      <c r="AL8" s="96">
        <v>30</v>
      </c>
      <c r="AM8" s="94"/>
      <c r="AN8" s="94"/>
      <c r="AO8" s="98">
        <f t="shared" si="8"/>
        <v>166</v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32" t="s">
        <v>244</v>
      </c>
      <c r="C9" s="118" t="s">
        <v>245</v>
      </c>
      <c r="D9" s="118" t="s">
        <v>107</v>
      </c>
      <c r="E9" s="133">
        <v>122</v>
      </c>
      <c r="F9" s="96">
        <v>44</v>
      </c>
      <c r="G9" s="94"/>
      <c r="H9" s="94"/>
      <c r="I9" s="98">
        <f t="shared" si="0"/>
        <v>240</v>
      </c>
      <c r="J9" s="96">
        <v>122</v>
      </c>
      <c r="K9" s="94"/>
      <c r="L9" s="94"/>
      <c r="M9" s="98">
        <f t="shared" si="1"/>
        <v>312</v>
      </c>
      <c r="N9" s="96">
        <v>44</v>
      </c>
      <c r="O9" s="94"/>
      <c r="P9" s="94"/>
      <c r="Q9" s="98">
        <f t="shared" si="2"/>
        <v>212</v>
      </c>
      <c r="R9" s="96">
        <v>44</v>
      </c>
      <c r="S9" s="94"/>
      <c r="T9" s="94"/>
      <c r="U9" s="98">
        <f t="shared" si="3"/>
        <v>212</v>
      </c>
      <c r="V9" s="96">
        <v>34</v>
      </c>
      <c r="W9" s="94"/>
      <c r="X9" s="94"/>
      <c r="Y9" s="98">
        <f t="shared" si="4"/>
        <v>192</v>
      </c>
      <c r="Z9" s="96">
        <v>86</v>
      </c>
      <c r="AA9" s="94"/>
      <c r="AB9" s="94"/>
      <c r="AC9" s="98">
        <f t="shared" si="5"/>
        <v>274</v>
      </c>
      <c r="AD9" s="96">
        <v>33</v>
      </c>
      <c r="AE9" s="94"/>
      <c r="AF9" s="94"/>
      <c r="AG9" s="98">
        <f t="shared" si="6"/>
        <v>221</v>
      </c>
      <c r="AH9" s="96">
        <v>122</v>
      </c>
      <c r="AI9" s="94"/>
      <c r="AJ9" s="94"/>
      <c r="AK9" s="98">
        <f t="shared" si="7"/>
        <v>384</v>
      </c>
      <c r="AL9" s="96">
        <v>44</v>
      </c>
      <c r="AM9" s="94"/>
      <c r="AN9" s="94"/>
      <c r="AO9" s="98">
        <f t="shared" si="8"/>
        <v>210</v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32" t="s">
        <v>246</v>
      </c>
      <c r="C10" s="118" t="s">
        <v>247</v>
      </c>
      <c r="D10" s="118" t="s">
        <v>105</v>
      </c>
      <c r="E10" s="133">
        <v>76</v>
      </c>
      <c r="F10" s="96">
        <v>38</v>
      </c>
      <c r="G10" s="94"/>
      <c r="H10" s="94"/>
      <c r="I10" s="98">
        <f t="shared" si="0"/>
        <v>278</v>
      </c>
      <c r="J10" s="96">
        <v>43</v>
      </c>
      <c r="K10" s="94"/>
      <c r="L10" s="94"/>
      <c r="M10" s="98">
        <f t="shared" si="1"/>
        <v>355</v>
      </c>
      <c r="N10" s="96">
        <v>43</v>
      </c>
      <c r="O10" s="94"/>
      <c r="P10" s="94"/>
      <c r="Q10" s="98">
        <f t="shared" si="2"/>
        <v>255</v>
      </c>
      <c r="R10" s="96">
        <v>43</v>
      </c>
      <c r="S10" s="94"/>
      <c r="T10" s="94"/>
      <c r="U10" s="98">
        <f t="shared" si="3"/>
        <v>255</v>
      </c>
      <c r="V10" s="96">
        <v>35</v>
      </c>
      <c r="W10" s="94"/>
      <c r="X10" s="94"/>
      <c r="Y10" s="98">
        <f t="shared" si="4"/>
        <v>227</v>
      </c>
      <c r="Z10" s="96">
        <v>38</v>
      </c>
      <c r="AA10" s="94"/>
      <c r="AB10" s="94"/>
      <c r="AC10" s="98">
        <f t="shared" si="5"/>
        <v>312</v>
      </c>
      <c r="AD10" s="96">
        <v>0</v>
      </c>
      <c r="AE10" s="94"/>
      <c r="AF10" s="94"/>
      <c r="AG10" s="98">
        <f t="shared" si="6"/>
        <v>221</v>
      </c>
      <c r="AH10" s="96">
        <v>0</v>
      </c>
      <c r="AI10" s="94"/>
      <c r="AJ10" s="94"/>
      <c r="AK10" s="98">
        <f t="shared" si="7"/>
        <v>384</v>
      </c>
      <c r="AL10" s="96">
        <v>43</v>
      </c>
      <c r="AM10" s="94"/>
      <c r="AN10" s="94"/>
      <c r="AO10" s="98">
        <f t="shared" si="8"/>
        <v>253</v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32" t="s">
        <v>248</v>
      </c>
      <c r="C11" s="118" t="s">
        <v>249</v>
      </c>
      <c r="D11" s="118" t="s">
        <v>250</v>
      </c>
      <c r="E11" s="133">
        <v>45</v>
      </c>
      <c r="F11" s="96">
        <v>45</v>
      </c>
      <c r="G11" s="94"/>
      <c r="H11" s="94"/>
      <c r="I11" s="98">
        <f t="shared" si="0"/>
        <v>323</v>
      </c>
      <c r="J11" s="96">
        <v>45</v>
      </c>
      <c r="K11" s="94"/>
      <c r="L11" s="94"/>
      <c r="M11" s="98">
        <f t="shared" si="1"/>
        <v>400</v>
      </c>
      <c r="N11" s="96">
        <v>45</v>
      </c>
      <c r="O11" s="94"/>
      <c r="P11" s="94"/>
      <c r="Q11" s="98">
        <f t="shared" si="2"/>
        <v>300</v>
      </c>
      <c r="R11" s="96">
        <v>45</v>
      </c>
      <c r="S11" s="94"/>
      <c r="T11" s="94"/>
      <c r="U11" s="98">
        <f t="shared" si="3"/>
        <v>300</v>
      </c>
      <c r="V11" s="96">
        <v>29</v>
      </c>
      <c r="W11" s="94"/>
      <c r="X11" s="94"/>
      <c r="Y11" s="98">
        <f t="shared" si="4"/>
        <v>256</v>
      </c>
      <c r="Z11" s="96">
        <v>45</v>
      </c>
      <c r="AA11" s="94"/>
      <c r="AB11" s="94"/>
      <c r="AC11" s="98">
        <f t="shared" si="5"/>
        <v>357</v>
      </c>
      <c r="AD11" s="96">
        <v>31</v>
      </c>
      <c r="AE11" s="94"/>
      <c r="AF11" s="94"/>
      <c r="AG11" s="98">
        <f t="shared" si="6"/>
        <v>252</v>
      </c>
      <c r="AH11" s="96">
        <v>45</v>
      </c>
      <c r="AI11" s="94"/>
      <c r="AJ11" s="94"/>
      <c r="AK11" s="98">
        <f t="shared" si="7"/>
        <v>429</v>
      </c>
      <c r="AL11" s="96">
        <v>45</v>
      </c>
      <c r="AM11" s="94"/>
      <c r="AN11" s="94"/>
      <c r="AO11" s="98">
        <f t="shared" si="8"/>
        <v>298</v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32" t="s">
        <v>251</v>
      </c>
      <c r="C12" s="118" t="s">
        <v>252</v>
      </c>
      <c r="D12" s="118" t="s">
        <v>253</v>
      </c>
      <c r="E12" s="133">
        <v>74</v>
      </c>
      <c r="F12" s="96">
        <v>68</v>
      </c>
      <c r="G12" s="94"/>
      <c r="H12" s="94"/>
      <c r="I12" s="98">
        <f t="shared" si="0"/>
        <v>391</v>
      </c>
      <c r="J12" s="96">
        <v>66</v>
      </c>
      <c r="K12" s="94"/>
      <c r="L12" s="94"/>
      <c r="M12" s="98">
        <f t="shared" si="1"/>
        <v>466</v>
      </c>
      <c r="N12" s="96">
        <v>66</v>
      </c>
      <c r="O12" s="94"/>
      <c r="P12" s="94"/>
      <c r="Q12" s="98">
        <f t="shared" si="2"/>
        <v>366</v>
      </c>
      <c r="R12" s="96">
        <v>68</v>
      </c>
      <c r="S12" s="94"/>
      <c r="T12" s="94"/>
      <c r="U12" s="98">
        <f t="shared" si="3"/>
        <v>368</v>
      </c>
      <c r="V12" s="96">
        <v>16</v>
      </c>
      <c r="W12" s="94"/>
      <c r="X12" s="94"/>
      <c r="Y12" s="98">
        <f t="shared" si="4"/>
        <v>272</v>
      </c>
      <c r="Z12" s="96">
        <v>66</v>
      </c>
      <c r="AA12" s="94"/>
      <c r="AB12" s="94"/>
      <c r="AC12" s="98">
        <f t="shared" si="5"/>
        <v>423</v>
      </c>
      <c r="AD12" s="96">
        <v>27</v>
      </c>
      <c r="AE12" s="94"/>
      <c r="AF12" s="94"/>
      <c r="AG12" s="98">
        <f t="shared" si="6"/>
        <v>279</v>
      </c>
      <c r="AH12" s="96">
        <v>66</v>
      </c>
      <c r="AI12" s="94"/>
      <c r="AJ12" s="94"/>
      <c r="AK12" s="98">
        <f t="shared" si="7"/>
        <v>495</v>
      </c>
      <c r="AL12" s="96">
        <v>0</v>
      </c>
      <c r="AM12" s="94"/>
      <c r="AN12" s="94"/>
      <c r="AO12" s="98">
        <f t="shared" si="8"/>
        <v>298</v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32" t="s">
        <v>254</v>
      </c>
      <c r="C13" s="118" t="s">
        <v>255</v>
      </c>
      <c r="D13" s="118" t="s">
        <v>256</v>
      </c>
      <c r="E13" s="133">
        <v>74</v>
      </c>
      <c r="F13" s="96">
        <v>64</v>
      </c>
      <c r="G13" s="94"/>
      <c r="H13" s="94"/>
      <c r="I13" s="98">
        <f t="shared" si="0"/>
        <v>455</v>
      </c>
      <c r="J13" s="96">
        <v>74</v>
      </c>
      <c r="K13" s="94"/>
      <c r="L13" s="94"/>
      <c r="M13" s="98">
        <f t="shared" si="1"/>
        <v>540</v>
      </c>
      <c r="N13" s="96">
        <v>35</v>
      </c>
      <c r="O13" s="94"/>
      <c r="P13" s="94"/>
      <c r="Q13" s="98">
        <f t="shared" si="2"/>
        <v>401</v>
      </c>
      <c r="R13" s="96">
        <v>35</v>
      </c>
      <c r="S13" s="94"/>
      <c r="T13" s="94"/>
      <c r="U13" s="98">
        <f t="shared" si="3"/>
        <v>403</v>
      </c>
      <c r="V13" s="96">
        <v>35</v>
      </c>
      <c r="W13" s="94"/>
      <c r="X13" s="94"/>
      <c r="Y13" s="98">
        <f t="shared" si="4"/>
        <v>307</v>
      </c>
      <c r="Z13" s="96">
        <v>64</v>
      </c>
      <c r="AA13" s="94"/>
      <c r="AB13" s="94" t="s">
        <v>101</v>
      </c>
      <c r="AC13" s="98">
        <f t="shared" si="5"/>
        <v>487</v>
      </c>
      <c r="AD13" s="96">
        <v>0</v>
      </c>
      <c r="AE13" s="94"/>
      <c r="AF13" s="94"/>
      <c r="AG13" s="98">
        <f t="shared" si="6"/>
        <v>279</v>
      </c>
      <c r="AH13" s="96">
        <v>74</v>
      </c>
      <c r="AI13" s="94"/>
      <c r="AJ13" s="94"/>
      <c r="AK13" s="98">
        <f t="shared" si="7"/>
        <v>569</v>
      </c>
      <c r="AL13" s="96">
        <v>35</v>
      </c>
      <c r="AM13" s="94"/>
      <c r="AN13" s="94"/>
      <c r="AO13" s="98">
        <f t="shared" si="8"/>
        <v>333</v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32" t="s">
        <v>257</v>
      </c>
      <c r="C14" s="118" t="s">
        <v>258</v>
      </c>
      <c r="D14" s="118" t="s">
        <v>259</v>
      </c>
      <c r="E14" s="133">
        <v>74</v>
      </c>
      <c r="F14" s="96">
        <v>66</v>
      </c>
      <c r="G14" s="94"/>
      <c r="H14" s="94"/>
      <c r="I14" s="98">
        <f t="shared" si="0"/>
        <v>521</v>
      </c>
      <c r="J14" s="96">
        <v>74</v>
      </c>
      <c r="K14" s="94"/>
      <c r="L14" s="94"/>
      <c r="M14" s="98">
        <f t="shared" si="1"/>
        <v>614</v>
      </c>
      <c r="N14" s="96">
        <v>0</v>
      </c>
      <c r="O14" s="94"/>
      <c r="P14" s="94"/>
      <c r="Q14" s="98">
        <f t="shared" si="2"/>
        <v>401</v>
      </c>
      <c r="R14" s="96">
        <v>66</v>
      </c>
      <c r="S14" s="94"/>
      <c r="T14" s="94"/>
      <c r="U14" s="98">
        <f t="shared" si="3"/>
        <v>469</v>
      </c>
      <c r="V14" s="96">
        <v>29</v>
      </c>
      <c r="W14" s="94"/>
      <c r="X14" s="94"/>
      <c r="Y14" s="98">
        <f t="shared" si="4"/>
        <v>336</v>
      </c>
      <c r="Z14" s="96">
        <v>68</v>
      </c>
      <c r="AA14" s="94"/>
      <c r="AB14" s="94"/>
      <c r="AC14" s="98">
        <f t="shared" si="5"/>
        <v>555</v>
      </c>
      <c r="AD14" s="96">
        <v>0</v>
      </c>
      <c r="AE14" s="94"/>
      <c r="AF14" s="94"/>
      <c r="AG14" s="98">
        <f t="shared" si="6"/>
        <v>279</v>
      </c>
      <c r="AH14" s="96">
        <v>74</v>
      </c>
      <c r="AI14" s="94"/>
      <c r="AJ14" s="94"/>
      <c r="AK14" s="98">
        <f t="shared" si="7"/>
        <v>643</v>
      </c>
      <c r="AL14" s="96">
        <v>66</v>
      </c>
      <c r="AM14" s="94"/>
      <c r="AN14" s="94"/>
      <c r="AO14" s="98">
        <f t="shared" si="8"/>
        <v>399</v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32" t="s">
        <v>260</v>
      </c>
      <c r="C15" s="118" t="s">
        <v>261</v>
      </c>
      <c r="D15" s="118" t="s">
        <v>106</v>
      </c>
      <c r="E15" s="133">
        <v>53</v>
      </c>
      <c r="F15" s="96">
        <v>50</v>
      </c>
      <c r="G15" s="94"/>
      <c r="H15" s="94"/>
      <c r="I15" s="98">
        <f t="shared" si="0"/>
        <v>571</v>
      </c>
      <c r="J15" s="96">
        <v>50</v>
      </c>
      <c r="K15" s="94"/>
      <c r="L15" s="94"/>
      <c r="M15" s="98">
        <f t="shared" si="1"/>
        <v>664</v>
      </c>
      <c r="N15" s="96">
        <v>50</v>
      </c>
      <c r="O15" s="94"/>
      <c r="P15" s="94"/>
      <c r="Q15" s="98">
        <f t="shared" si="2"/>
        <v>451</v>
      </c>
      <c r="R15" s="96">
        <v>50</v>
      </c>
      <c r="S15" s="94"/>
      <c r="T15" s="94"/>
      <c r="U15" s="98">
        <f t="shared" si="3"/>
        <v>519</v>
      </c>
      <c r="V15" s="96">
        <v>50</v>
      </c>
      <c r="W15" s="94"/>
      <c r="X15" s="94"/>
      <c r="Y15" s="98">
        <f t="shared" si="4"/>
        <v>386</v>
      </c>
      <c r="Z15" s="96">
        <v>50</v>
      </c>
      <c r="AA15" s="94"/>
      <c r="AB15" s="94"/>
      <c r="AC15" s="98">
        <f t="shared" si="5"/>
        <v>605</v>
      </c>
      <c r="AD15" s="96">
        <v>50</v>
      </c>
      <c r="AE15" s="94"/>
      <c r="AF15" s="94"/>
      <c r="AG15" s="98">
        <f t="shared" si="6"/>
        <v>329</v>
      </c>
      <c r="AH15" s="96">
        <v>50</v>
      </c>
      <c r="AI15" s="94"/>
      <c r="AJ15" s="94"/>
      <c r="AK15" s="98">
        <f t="shared" si="7"/>
        <v>693</v>
      </c>
      <c r="AL15" s="96">
        <v>50</v>
      </c>
      <c r="AM15" s="94"/>
      <c r="AN15" s="94"/>
      <c r="AO15" s="98">
        <f t="shared" si="8"/>
        <v>449</v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32" t="s">
        <v>262</v>
      </c>
      <c r="C16" s="118" t="s">
        <v>263</v>
      </c>
      <c r="D16" s="118" t="s">
        <v>264</v>
      </c>
      <c r="E16" s="133">
        <v>56</v>
      </c>
      <c r="F16" s="96">
        <v>55</v>
      </c>
      <c r="G16" s="94"/>
      <c r="H16" s="94"/>
      <c r="I16" s="98">
        <f t="shared" si="0"/>
        <v>626</v>
      </c>
      <c r="J16" s="96">
        <v>56</v>
      </c>
      <c r="K16" s="94"/>
      <c r="L16" s="94"/>
      <c r="M16" s="98">
        <f t="shared" si="1"/>
        <v>720</v>
      </c>
      <c r="N16" s="96">
        <v>55</v>
      </c>
      <c r="O16" s="94"/>
      <c r="P16" s="94"/>
      <c r="Q16" s="98">
        <f t="shared" si="2"/>
        <v>506</v>
      </c>
      <c r="R16" s="96">
        <v>55</v>
      </c>
      <c r="S16" s="94"/>
      <c r="T16" s="94"/>
      <c r="U16" s="98">
        <f t="shared" si="3"/>
        <v>574</v>
      </c>
      <c r="V16" s="96">
        <v>55</v>
      </c>
      <c r="W16" s="94"/>
      <c r="X16" s="94"/>
      <c r="Y16" s="98">
        <f t="shared" si="4"/>
        <v>441</v>
      </c>
      <c r="Z16" s="96">
        <v>55</v>
      </c>
      <c r="AA16" s="94"/>
      <c r="AB16" s="94"/>
      <c r="AC16" s="98">
        <f t="shared" si="5"/>
        <v>660</v>
      </c>
      <c r="AD16" s="96">
        <v>55</v>
      </c>
      <c r="AE16" s="94"/>
      <c r="AF16" s="94"/>
      <c r="AG16" s="98">
        <f t="shared" si="6"/>
        <v>384</v>
      </c>
      <c r="AH16" s="96">
        <v>56</v>
      </c>
      <c r="AI16" s="94"/>
      <c r="AJ16" s="94"/>
      <c r="AK16" s="98">
        <f t="shared" si="7"/>
        <v>749</v>
      </c>
      <c r="AL16" s="96">
        <v>55</v>
      </c>
      <c r="AM16" s="94"/>
      <c r="AN16" s="94"/>
      <c r="AO16" s="98">
        <f t="shared" si="8"/>
        <v>504</v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32" t="s">
        <v>265</v>
      </c>
      <c r="C17" s="118" t="s">
        <v>266</v>
      </c>
      <c r="D17" s="118" t="s">
        <v>267</v>
      </c>
      <c r="E17" s="133">
        <v>26</v>
      </c>
      <c r="F17" s="96">
        <v>20</v>
      </c>
      <c r="G17" s="94"/>
      <c r="H17" s="94"/>
      <c r="I17" s="98">
        <f t="shared" si="0"/>
        <v>646</v>
      </c>
      <c r="J17" s="96">
        <v>22</v>
      </c>
      <c r="K17" s="94"/>
      <c r="L17" s="94"/>
      <c r="M17" s="98">
        <f t="shared" si="1"/>
        <v>742</v>
      </c>
      <c r="N17" s="96">
        <v>21</v>
      </c>
      <c r="O17" s="94"/>
      <c r="P17" s="94"/>
      <c r="Q17" s="98">
        <f t="shared" si="2"/>
        <v>527</v>
      </c>
      <c r="R17" s="96">
        <v>26</v>
      </c>
      <c r="S17" s="94"/>
      <c r="T17" s="94"/>
      <c r="U17" s="98">
        <f t="shared" si="3"/>
        <v>600</v>
      </c>
      <c r="V17" s="96">
        <v>26</v>
      </c>
      <c r="W17" s="94"/>
      <c r="X17" s="94"/>
      <c r="Y17" s="98">
        <f t="shared" si="4"/>
        <v>467</v>
      </c>
      <c r="Z17" s="96">
        <v>26</v>
      </c>
      <c r="AA17" s="94"/>
      <c r="AB17" s="94"/>
      <c r="AC17" s="98">
        <f t="shared" si="5"/>
        <v>686</v>
      </c>
      <c r="AD17" s="96">
        <v>17</v>
      </c>
      <c r="AE17" s="94"/>
      <c r="AF17" s="94"/>
      <c r="AG17" s="98">
        <f t="shared" si="6"/>
        <v>401</v>
      </c>
      <c r="AH17" s="96">
        <v>22</v>
      </c>
      <c r="AI17" s="94"/>
      <c r="AJ17" s="94"/>
      <c r="AK17" s="98">
        <f t="shared" si="7"/>
        <v>771</v>
      </c>
      <c r="AL17" s="96">
        <v>26</v>
      </c>
      <c r="AM17" s="94"/>
      <c r="AN17" s="94"/>
      <c r="AO17" s="98">
        <f t="shared" si="8"/>
        <v>530</v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32" t="s">
        <v>268</v>
      </c>
      <c r="C18" s="118" t="s">
        <v>269</v>
      </c>
      <c r="D18" s="118" t="s">
        <v>270</v>
      </c>
      <c r="E18" s="133">
        <v>72</v>
      </c>
      <c r="F18" s="96">
        <v>70</v>
      </c>
      <c r="G18" s="94"/>
      <c r="H18" s="94"/>
      <c r="I18" s="98">
        <f t="shared" si="0"/>
        <v>716</v>
      </c>
      <c r="J18" s="96">
        <v>72</v>
      </c>
      <c r="K18" s="94"/>
      <c r="L18" s="94"/>
      <c r="M18" s="98">
        <f t="shared" si="1"/>
        <v>814</v>
      </c>
      <c r="N18" s="96">
        <v>68</v>
      </c>
      <c r="O18" s="94"/>
      <c r="P18" s="94"/>
      <c r="Q18" s="98">
        <f t="shared" si="2"/>
        <v>595</v>
      </c>
      <c r="R18" s="96">
        <v>72</v>
      </c>
      <c r="S18" s="94"/>
      <c r="T18" s="94"/>
      <c r="U18" s="98">
        <f t="shared" si="3"/>
        <v>672</v>
      </c>
      <c r="V18" s="96">
        <v>68</v>
      </c>
      <c r="W18" s="94"/>
      <c r="X18" s="94"/>
      <c r="Y18" s="98">
        <f t="shared" si="4"/>
        <v>535</v>
      </c>
      <c r="Z18" s="96">
        <v>45</v>
      </c>
      <c r="AA18" s="94"/>
      <c r="AB18" s="94"/>
      <c r="AC18" s="98">
        <f t="shared" si="5"/>
        <v>731</v>
      </c>
      <c r="AD18" s="96">
        <v>68</v>
      </c>
      <c r="AE18" s="94"/>
      <c r="AF18" s="94"/>
      <c r="AG18" s="98">
        <f t="shared" si="6"/>
        <v>469</v>
      </c>
      <c r="AH18" s="96">
        <v>72</v>
      </c>
      <c r="AI18" s="94"/>
      <c r="AJ18" s="94"/>
      <c r="AK18" s="98">
        <f t="shared" si="7"/>
        <v>843</v>
      </c>
      <c r="AL18" s="96">
        <v>37</v>
      </c>
      <c r="AM18" s="94"/>
      <c r="AN18" s="94"/>
      <c r="AO18" s="98">
        <f t="shared" si="8"/>
        <v>567</v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32" t="s">
        <v>271</v>
      </c>
      <c r="C19" s="118" t="s">
        <v>274</v>
      </c>
      <c r="D19" s="118" t="s">
        <v>236</v>
      </c>
      <c r="E19" s="133">
        <v>28</v>
      </c>
      <c r="F19" s="96">
        <v>26</v>
      </c>
      <c r="G19" s="94"/>
      <c r="H19" s="94"/>
      <c r="I19" s="98">
        <f t="shared" si="0"/>
        <v>742</v>
      </c>
      <c r="J19" s="96">
        <v>28</v>
      </c>
      <c r="K19" s="94"/>
      <c r="L19" s="94"/>
      <c r="M19" s="98">
        <f t="shared" si="1"/>
        <v>842</v>
      </c>
      <c r="N19" s="96">
        <v>26</v>
      </c>
      <c r="O19" s="94"/>
      <c r="P19" s="94"/>
      <c r="Q19" s="98">
        <f t="shared" si="2"/>
        <v>621</v>
      </c>
      <c r="R19" s="96">
        <v>24</v>
      </c>
      <c r="S19" s="94"/>
      <c r="T19" s="94"/>
      <c r="U19" s="98">
        <f t="shared" si="3"/>
        <v>696</v>
      </c>
      <c r="V19" s="96">
        <v>26</v>
      </c>
      <c r="W19" s="94"/>
      <c r="X19" s="94"/>
      <c r="Y19" s="98">
        <f t="shared" si="4"/>
        <v>561</v>
      </c>
      <c r="Z19" s="96">
        <v>26</v>
      </c>
      <c r="AA19" s="94"/>
      <c r="AB19" s="94"/>
      <c r="AC19" s="98">
        <f t="shared" si="5"/>
        <v>757</v>
      </c>
      <c r="AD19" s="96">
        <v>26</v>
      </c>
      <c r="AE19" s="94"/>
      <c r="AF19" s="94"/>
      <c r="AG19" s="98">
        <f t="shared" si="6"/>
        <v>495</v>
      </c>
      <c r="AH19" s="96">
        <v>28</v>
      </c>
      <c r="AI19" s="94"/>
      <c r="AJ19" s="94"/>
      <c r="AK19" s="98">
        <f t="shared" si="7"/>
        <v>871</v>
      </c>
      <c r="AL19" s="96">
        <v>26</v>
      </c>
      <c r="AM19" s="94"/>
      <c r="AN19" s="94"/>
      <c r="AO19" s="98">
        <f t="shared" si="8"/>
        <v>593</v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32" t="s">
        <v>275</v>
      </c>
      <c r="C20" s="118" t="s">
        <v>272</v>
      </c>
      <c r="D20" s="118" t="s">
        <v>273</v>
      </c>
      <c r="E20" s="133">
        <v>67</v>
      </c>
      <c r="F20" s="96">
        <v>67</v>
      </c>
      <c r="G20" s="94"/>
      <c r="H20" s="94"/>
      <c r="I20" s="98">
        <f t="shared" si="0"/>
        <v>809</v>
      </c>
      <c r="J20" s="96">
        <v>67</v>
      </c>
      <c r="K20" s="94"/>
      <c r="L20" s="94"/>
      <c r="M20" s="98">
        <f t="shared" si="1"/>
        <v>909</v>
      </c>
      <c r="N20" s="96">
        <v>67</v>
      </c>
      <c r="O20" s="94"/>
      <c r="P20" s="94"/>
      <c r="Q20" s="98">
        <f t="shared" si="2"/>
        <v>688</v>
      </c>
      <c r="R20" s="96">
        <v>67</v>
      </c>
      <c r="S20" s="94"/>
      <c r="T20" s="94"/>
      <c r="U20" s="98">
        <f t="shared" si="3"/>
        <v>763</v>
      </c>
      <c r="V20" s="96">
        <v>67</v>
      </c>
      <c r="W20" s="94"/>
      <c r="X20" s="94"/>
      <c r="Y20" s="98">
        <f t="shared" si="4"/>
        <v>628</v>
      </c>
      <c r="Z20" s="96">
        <v>67</v>
      </c>
      <c r="AA20" s="94"/>
      <c r="AB20" s="94"/>
      <c r="AC20" s="98">
        <f t="shared" si="5"/>
        <v>824</v>
      </c>
      <c r="AD20" s="96">
        <v>67</v>
      </c>
      <c r="AE20" s="94"/>
      <c r="AF20" s="94"/>
      <c r="AG20" s="98">
        <f t="shared" si="6"/>
        <v>562</v>
      </c>
      <c r="AH20" s="96">
        <v>67</v>
      </c>
      <c r="AI20" s="94"/>
      <c r="AJ20" s="94" t="s">
        <v>101</v>
      </c>
      <c r="AK20" s="98">
        <f t="shared" si="7"/>
        <v>938</v>
      </c>
      <c r="AL20" s="96">
        <v>67</v>
      </c>
      <c r="AM20" s="94"/>
      <c r="AN20" s="94"/>
      <c r="AO20" s="98">
        <f t="shared" si="8"/>
        <v>660</v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32" t="s">
        <v>276</v>
      </c>
      <c r="C21" s="118" t="s">
        <v>277</v>
      </c>
      <c r="D21" s="118" t="s">
        <v>278</v>
      </c>
      <c r="E21" s="133">
        <v>36</v>
      </c>
      <c r="F21" s="96">
        <v>31</v>
      </c>
      <c r="G21" s="94"/>
      <c r="H21" s="94"/>
      <c r="I21" s="98">
        <f t="shared" si="0"/>
        <v>840</v>
      </c>
      <c r="J21" s="96">
        <v>31</v>
      </c>
      <c r="K21" s="94"/>
      <c r="L21" s="94"/>
      <c r="M21" s="98">
        <f t="shared" si="1"/>
        <v>940</v>
      </c>
      <c r="N21" s="96">
        <v>31</v>
      </c>
      <c r="O21" s="94"/>
      <c r="P21" s="94"/>
      <c r="Q21" s="98">
        <f t="shared" si="2"/>
        <v>719</v>
      </c>
      <c r="R21" s="96">
        <v>31</v>
      </c>
      <c r="S21" s="94"/>
      <c r="T21" s="94"/>
      <c r="U21" s="98">
        <f t="shared" si="3"/>
        <v>794</v>
      </c>
      <c r="V21" s="96">
        <v>0</v>
      </c>
      <c r="W21" s="94"/>
      <c r="X21" s="94"/>
      <c r="Y21" s="98">
        <f t="shared" si="4"/>
        <v>628</v>
      </c>
      <c r="Z21" s="96">
        <v>0</v>
      </c>
      <c r="AA21" s="94"/>
      <c r="AB21" s="94"/>
      <c r="AC21" s="98">
        <f t="shared" si="5"/>
        <v>824</v>
      </c>
      <c r="AD21" s="96">
        <v>31</v>
      </c>
      <c r="AE21" s="94"/>
      <c r="AF21" s="94"/>
      <c r="AG21" s="98">
        <f t="shared" si="6"/>
        <v>593</v>
      </c>
      <c r="AH21" s="96">
        <v>31</v>
      </c>
      <c r="AI21" s="94"/>
      <c r="AJ21" s="94"/>
      <c r="AK21" s="98">
        <f t="shared" si="7"/>
        <v>969</v>
      </c>
      <c r="AL21" s="96">
        <v>31</v>
      </c>
      <c r="AM21" s="94"/>
      <c r="AN21" s="94"/>
      <c r="AO21" s="98">
        <f t="shared" si="8"/>
        <v>691</v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32" t="s">
        <v>279</v>
      </c>
      <c r="C22" s="118" t="s">
        <v>109</v>
      </c>
      <c r="D22" s="118" t="s">
        <v>201</v>
      </c>
      <c r="E22" s="133">
        <v>35</v>
      </c>
      <c r="F22" s="96">
        <v>35</v>
      </c>
      <c r="G22" s="94"/>
      <c r="H22" s="94"/>
      <c r="I22" s="98">
        <f t="shared" si="0"/>
        <v>875</v>
      </c>
      <c r="J22" s="96">
        <v>35</v>
      </c>
      <c r="K22" s="94"/>
      <c r="L22" s="94"/>
      <c r="M22" s="98">
        <f t="shared" si="1"/>
        <v>975</v>
      </c>
      <c r="N22" s="96">
        <v>33</v>
      </c>
      <c r="O22" s="94"/>
      <c r="P22" s="94"/>
      <c r="Q22" s="98">
        <f t="shared" si="2"/>
        <v>752</v>
      </c>
      <c r="R22" s="96">
        <v>35</v>
      </c>
      <c r="S22" s="94"/>
      <c r="T22" s="94"/>
      <c r="U22" s="98">
        <f t="shared" si="3"/>
        <v>829</v>
      </c>
      <c r="V22" s="96">
        <v>35</v>
      </c>
      <c r="W22" s="94"/>
      <c r="X22" s="94"/>
      <c r="Y22" s="98">
        <f t="shared" si="4"/>
        <v>663</v>
      </c>
      <c r="Z22" s="96">
        <v>35</v>
      </c>
      <c r="AA22" s="94"/>
      <c r="AB22" s="94"/>
      <c r="AC22" s="98">
        <f t="shared" si="5"/>
        <v>859</v>
      </c>
      <c r="AD22" s="96">
        <v>35</v>
      </c>
      <c r="AE22" s="94"/>
      <c r="AF22" s="94"/>
      <c r="AG22" s="98">
        <f t="shared" si="6"/>
        <v>628</v>
      </c>
      <c r="AH22" s="96">
        <v>35</v>
      </c>
      <c r="AI22" s="94"/>
      <c r="AJ22" s="94"/>
      <c r="AK22" s="98">
        <f t="shared" si="7"/>
        <v>1004</v>
      </c>
      <c r="AL22" s="96">
        <v>35</v>
      </c>
      <c r="AM22" s="94"/>
      <c r="AN22" s="94"/>
      <c r="AO22" s="98">
        <f t="shared" si="8"/>
        <v>726</v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132" t="s">
        <v>280</v>
      </c>
      <c r="C23" s="118" t="s">
        <v>281</v>
      </c>
      <c r="D23" s="118" t="s">
        <v>282</v>
      </c>
      <c r="E23" s="133">
        <v>33</v>
      </c>
      <c r="F23" s="96">
        <v>28</v>
      </c>
      <c r="G23" s="94"/>
      <c r="H23" s="94"/>
      <c r="I23" s="98">
        <f t="shared" si="0"/>
        <v>903</v>
      </c>
      <c r="J23" s="96">
        <v>33</v>
      </c>
      <c r="K23" s="94"/>
      <c r="L23" s="94"/>
      <c r="M23" s="98">
        <f t="shared" si="1"/>
        <v>1008</v>
      </c>
      <c r="N23" s="96">
        <v>33</v>
      </c>
      <c r="O23" s="94"/>
      <c r="P23" s="94"/>
      <c r="Q23" s="98">
        <f t="shared" si="2"/>
        <v>785</v>
      </c>
      <c r="R23" s="96">
        <v>33</v>
      </c>
      <c r="S23" s="94"/>
      <c r="T23" s="94"/>
      <c r="U23" s="98">
        <f t="shared" si="3"/>
        <v>862</v>
      </c>
      <c r="V23" s="96">
        <v>33</v>
      </c>
      <c r="W23" s="94"/>
      <c r="X23" s="94"/>
      <c r="Y23" s="98">
        <f t="shared" si="4"/>
        <v>696</v>
      </c>
      <c r="Z23" s="96">
        <v>33</v>
      </c>
      <c r="AA23" s="94"/>
      <c r="AB23" s="94"/>
      <c r="AC23" s="98">
        <f t="shared" si="5"/>
        <v>892</v>
      </c>
      <c r="AD23" s="96">
        <v>33</v>
      </c>
      <c r="AE23" s="94"/>
      <c r="AF23" s="94"/>
      <c r="AG23" s="98">
        <f t="shared" si="6"/>
        <v>661</v>
      </c>
      <c r="AH23" s="96">
        <v>33</v>
      </c>
      <c r="AI23" s="94"/>
      <c r="AJ23" s="94"/>
      <c r="AK23" s="98">
        <f t="shared" si="7"/>
        <v>1037</v>
      </c>
      <c r="AL23" s="96">
        <v>33</v>
      </c>
      <c r="AM23" s="94"/>
      <c r="AN23" s="94"/>
      <c r="AO23" s="98">
        <f t="shared" si="8"/>
        <v>759</v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132" t="s">
        <v>283</v>
      </c>
      <c r="C24" s="118" t="s">
        <v>284</v>
      </c>
      <c r="D24" s="118" t="s">
        <v>285</v>
      </c>
      <c r="E24" s="133">
        <v>26</v>
      </c>
      <c r="F24" s="96">
        <v>26</v>
      </c>
      <c r="G24" s="94"/>
      <c r="H24" s="94"/>
      <c r="I24" s="98">
        <f t="shared" si="0"/>
        <v>929</v>
      </c>
      <c r="J24" s="96">
        <v>26</v>
      </c>
      <c r="K24" s="94"/>
      <c r="L24" s="94"/>
      <c r="M24" s="98">
        <f t="shared" si="1"/>
        <v>1034</v>
      </c>
      <c r="N24" s="96">
        <v>26</v>
      </c>
      <c r="O24" s="94"/>
      <c r="P24" s="94"/>
      <c r="Q24" s="98">
        <f t="shared" si="2"/>
        <v>811</v>
      </c>
      <c r="R24" s="96">
        <v>26</v>
      </c>
      <c r="S24" s="94"/>
      <c r="T24" s="94"/>
      <c r="U24" s="98">
        <f t="shared" si="3"/>
        <v>888</v>
      </c>
      <c r="V24" s="96">
        <v>26</v>
      </c>
      <c r="W24" s="94"/>
      <c r="X24" s="94"/>
      <c r="Y24" s="98">
        <f t="shared" si="4"/>
        <v>722</v>
      </c>
      <c r="Z24" s="96">
        <v>26</v>
      </c>
      <c r="AA24" s="94"/>
      <c r="AB24" s="94"/>
      <c r="AC24" s="98">
        <f t="shared" si="5"/>
        <v>918</v>
      </c>
      <c r="AD24" s="96">
        <v>26</v>
      </c>
      <c r="AE24" s="94"/>
      <c r="AF24" s="94"/>
      <c r="AG24" s="98">
        <f t="shared" si="6"/>
        <v>687</v>
      </c>
      <c r="AH24" s="96">
        <v>26</v>
      </c>
      <c r="AI24" s="94"/>
      <c r="AJ24" s="94"/>
      <c r="AK24" s="98">
        <f t="shared" si="7"/>
        <v>1063</v>
      </c>
      <c r="AL24" s="96">
        <v>26</v>
      </c>
      <c r="AM24" s="94"/>
      <c r="AN24" s="94"/>
      <c r="AO24" s="98">
        <f t="shared" si="8"/>
        <v>785</v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132"/>
      <c r="C25" s="118"/>
      <c r="D25" s="118"/>
      <c r="E25" s="133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111"/>
      <c r="C26" s="112"/>
      <c r="D26" s="112"/>
      <c r="E26" s="113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111"/>
      <c r="C27" s="112"/>
      <c r="D27" s="112"/>
      <c r="E27" s="113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111"/>
      <c r="C28" s="112"/>
      <c r="D28" s="112"/>
      <c r="E28" s="113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111"/>
      <c r="C29" s="112"/>
      <c r="D29" s="112"/>
      <c r="E29" s="113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114"/>
      <c r="C30" s="115"/>
      <c r="D30" s="115"/>
      <c r="E30" s="116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17</v>
      </c>
      <c r="B31" s="73"/>
      <c r="C31" s="37"/>
      <c r="D31" s="37"/>
      <c r="E31" s="184">
        <f>SUM(E6:E30)</f>
        <v>1163</v>
      </c>
      <c r="F31" s="195" t="s">
        <v>93</v>
      </c>
      <c r="G31" s="196"/>
      <c r="H31" s="19">
        <f>IF(COUNTA(H6:H30)&gt;5,(COUNTA(H6:H30)-5)*5,0)</f>
        <v>0</v>
      </c>
      <c r="I31" s="25">
        <f>IF(ISBLANK(H31),MAX(I6:I30),MAX(I6:I30)-H31)</f>
        <v>929</v>
      </c>
      <c r="J31" s="195" t="s">
        <v>93</v>
      </c>
      <c r="K31" s="196"/>
      <c r="L31" s="19">
        <f>IF(COUNTA(L6:L30)&gt;5,(COUNTA(L6:L30)-5)*5,0)</f>
        <v>0</v>
      </c>
      <c r="M31" s="25">
        <f>IF(ISBLANK(L31),MAX(M6:M30),MAX(M6:M30)-L31)</f>
        <v>1034</v>
      </c>
      <c r="N31" s="195" t="s">
        <v>93</v>
      </c>
      <c r="O31" s="196"/>
      <c r="P31" s="19">
        <f>IF(COUNTA(P6:P30)&gt;5,(COUNTA(P6:P30)-5)*5,0)</f>
        <v>0</v>
      </c>
      <c r="Q31" s="25">
        <f>IF(ISBLANK(P31),MAX(Q6:Q30),MAX(Q6:Q30)-P31)</f>
        <v>811</v>
      </c>
      <c r="R31" s="195" t="s">
        <v>93</v>
      </c>
      <c r="S31" s="196"/>
      <c r="T31" s="19">
        <f>IF(COUNTA(T6:T30)&gt;5,(COUNTA(T6:T30)-5)*5,0)</f>
        <v>0</v>
      </c>
      <c r="U31" s="25">
        <f>IF(ISBLANK(T31),MAX(U6:U30),MAX(U6:U30)-T31)</f>
        <v>888</v>
      </c>
      <c r="V31" s="195" t="s">
        <v>111</v>
      </c>
      <c r="W31" s="196"/>
      <c r="X31" s="19">
        <f>IF(COUNTA(X6:X30)&gt;5,(COUNTA(X6:X30)-5)*5,0)</f>
        <v>0</v>
      </c>
      <c r="Y31" s="25">
        <f>IF(ISBLANK(X31),MAX(Y6:Y30),MAX(Y6:Y30)-X31)</f>
        <v>722</v>
      </c>
      <c r="Z31" s="195" t="s">
        <v>93</v>
      </c>
      <c r="AA31" s="196"/>
      <c r="AB31" s="19">
        <f>IF(COUNTA(AB6:AB30)&gt;5,(COUNTA(AB6:AB30)-5)*5,0)</f>
        <v>0</v>
      </c>
      <c r="AC31" s="25">
        <f>IF(ISBLANK(AB31),MAX(AC6:AC30),MAX(AC6:AC30)-AB31)</f>
        <v>918</v>
      </c>
      <c r="AD31" s="195" t="s">
        <v>93</v>
      </c>
      <c r="AE31" s="196"/>
      <c r="AF31" s="19">
        <f>IF(COUNTA(AF6:AF30)&gt;5,(COUNTA(AF6:AF30)-5)*5,0)</f>
        <v>0</v>
      </c>
      <c r="AG31" s="25">
        <f>IF(ISBLANK(AF31),MAX(AG6:AG30),MAX(AG6:AG30)-AF31)</f>
        <v>687</v>
      </c>
      <c r="AH31" s="195" t="s">
        <v>93</v>
      </c>
      <c r="AI31" s="196"/>
      <c r="AJ31" s="19">
        <f>IF(COUNTA(AJ6:AJ30)&gt;5,(COUNTA(AJ6:AJ30)-5)*5,0)</f>
        <v>0</v>
      </c>
      <c r="AK31" s="25">
        <f>IF(ISBLANK(AJ31),MAX(AK6:AK30),MAX(AK6:AK30)-AJ31)</f>
        <v>1063</v>
      </c>
      <c r="AL31" s="195" t="s">
        <v>93</v>
      </c>
      <c r="AM31" s="196"/>
      <c r="AN31" s="19">
        <f>IF(COUNTA(AN6:AN30)&gt;5,(COUNTA(AN6:AN30)-5)*5,0)</f>
        <v>0</v>
      </c>
      <c r="AO31" s="25">
        <f>IF(ISBLANK(AN31),MAX(AO6:AO30),MAX(AO6:AO30)-AN31)</f>
        <v>785</v>
      </c>
      <c r="AP31" s="195" t="s">
        <v>93</v>
      </c>
      <c r="AQ31" s="196"/>
      <c r="AR31" s="19">
        <f>IF(COUNTA(AR6:AR30)&gt;5,(COUNTA(AR6:AR30)-5)*5,0)</f>
        <v>0</v>
      </c>
      <c r="AS31" s="25">
        <f>IF(ISBLANK(AR31),MAX(AS6:AS30),MAX(AS6:AS30)-AR31)</f>
        <v>0</v>
      </c>
      <c r="AT31" s="195" t="s">
        <v>93</v>
      </c>
      <c r="AU31" s="196"/>
      <c r="AV31" s="19">
        <f>IF(COUNTA(AV6:AV30)&gt;5,(COUNTA(AV6:AV30)-5)*5,0)</f>
        <v>0</v>
      </c>
      <c r="AW31" s="25">
        <f>IF(ISBLANK(AV31),MAX(AW6:AW30),MAX(AW6:AW30)-AV31)</f>
        <v>0</v>
      </c>
      <c r="AX31" s="195" t="s">
        <v>93</v>
      </c>
      <c r="AY31" s="196"/>
      <c r="AZ31" s="19">
        <f>IF(COUNTA(AZ6:AZ30)&gt;5,(COUNTA(AZ6:AZ30)-5)*5,0)</f>
        <v>0</v>
      </c>
      <c r="BA31" s="25">
        <f>IF(ISBLANK(AZ31),MAX(BA6:BA30),MAX(BA6:BA30)-AZ31)</f>
        <v>0</v>
      </c>
      <c r="BB31" s="195" t="s">
        <v>93</v>
      </c>
      <c r="BC31" s="196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92" t="s">
        <v>96</v>
      </c>
      <c r="H32" s="193"/>
      <c r="I32" s="38">
        <f>IF(P2ST01="Paire",ROUND(HandiP01/100*P2CUM,0),IF(P2ST01="J 1",ROUND(HandiJ1P01/100*P2CUM,0),ROUND(HandiJ2P01/100*P2CUM,0)))</f>
        <v>130</v>
      </c>
      <c r="K32" s="192" t="s">
        <v>96</v>
      </c>
      <c r="L32" s="193"/>
      <c r="M32" s="38">
        <f>IF(P2ST02="Paire",ROUND(HandiP02/100*P2CUM,0),IF(P2ST02="J 1",ROUND(HandiJ1P02/100*P2CUM,0),ROUND(HandiJ2P02/100*P2CUM,0)))</f>
        <v>61</v>
      </c>
      <c r="O32" s="192" t="s">
        <v>96</v>
      </c>
      <c r="P32" s="193"/>
      <c r="Q32" s="38">
        <f>IF(P2ST03="Paire",ROUND(HandiP03/100*P2CUM,0),IF(P2ST03="J 1",ROUND(HandiJ1P03/100*P2CUM,0),ROUND(HandiJ2P03/100*P2CUM,0)))</f>
        <v>148</v>
      </c>
      <c r="S32" s="192" t="s">
        <v>96</v>
      </c>
      <c r="T32" s="193"/>
      <c r="U32" s="38">
        <f>IF(P2ST04="Paire",ROUND(HandiP04/100*P2CUM,0),IF(P2ST04="J 1",ROUND(HandiJ1P04/100*P2CUM,0),ROUND(HandiJ2P04/100*P2CUM,0)))</f>
        <v>117</v>
      </c>
      <c r="W32" s="192" t="s">
        <v>96</v>
      </c>
      <c r="X32" s="193"/>
      <c r="Y32" s="38">
        <f>IF(P2ST05="Paire",ROUND(HandiP05/100*P2CUM,0),IF(P2ST05="J 1",ROUND(HandiJ1P05/100*P2CUM,0),ROUND(HandiJ2P05/100*P2CUM,0)))</f>
        <v>222</v>
      </c>
      <c r="AA32" s="192" t="s">
        <v>96</v>
      </c>
      <c r="AB32" s="193"/>
      <c r="AC32" s="38">
        <f>IF(P2ST06="Paire",ROUND(HandiP06/100*P2CUM,0),IF(P2ST06="J 1",ROUND(HandiJ1P06/100*P2CUM,0),ROUND(HandiJ2P06/100*P2CUM,0)))</f>
        <v>61</v>
      </c>
      <c r="AE32" s="192" t="s">
        <v>96</v>
      </c>
      <c r="AF32" s="193"/>
      <c r="AG32" s="38">
        <f>IF(P2ST07="Paire",ROUND(HandiP07/100*P2CUM,0),IF(P2ST07="J 1",ROUND(HandiJ1P07/100*P2CUM,0),ROUND(HandiJ2P07/100*P2CUM,0)))</f>
        <v>124</v>
      </c>
      <c r="AI32" s="192" t="s">
        <v>96</v>
      </c>
      <c r="AJ32" s="193"/>
      <c r="AK32" s="38">
        <f>IF(P2ST08="Paire",ROUND(HandiP08/100*P2CUM,0),IF(P2ST08="J 1",ROUND(HandiJ1P08/100*P2CUM,0),ROUND(HandiJ2P08/100*P2CUM,0)))</f>
        <v>64</v>
      </c>
      <c r="AM32" s="192" t="s">
        <v>96</v>
      </c>
      <c r="AN32" s="193"/>
      <c r="AO32" s="38">
        <f>IF(P2ST09="Paire",ROUND(HandiP09/100*P2CUM,0),IF(P2ST09="J 1",ROUND(HandiJ1P09/100*P2CUM,0),ROUND(HandiJ2P09/100*P2CUM,0)))</f>
        <v>127</v>
      </c>
      <c r="AQ32" s="192" t="s">
        <v>96</v>
      </c>
      <c r="AR32" s="193"/>
      <c r="AS32" s="38">
        <f>IF(P2ST10="Paire",ROUND(HandiP10/100*P2CUM,0),IF(P2ST10="J 1",ROUND(HandiJ1P10/100*P2CUM,0),ROUND(HandiJ2P10/100*P2CUM,0)))</f>
        <v>192</v>
      </c>
      <c r="AU32" s="192" t="s">
        <v>96</v>
      </c>
      <c r="AV32" s="193"/>
      <c r="AW32" s="38">
        <f>IF(P2ST11="Paire",ROUND(HandiP11/100*P2CUM,0),IF(P2ST11="J 1",ROUND(HandiJ1P11/100*P2CUM,0),ROUND(HandiJ2P11/100*P2CUM,0)))</f>
        <v>192</v>
      </c>
      <c r="AY32" s="192" t="s">
        <v>96</v>
      </c>
      <c r="AZ32" s="193"/>
      <c r="BA32" s="38">
        <f>IF(P2ST12="Paire",ROUND(HandiP12/100*P2CUM,0),IF(P2ST12="J 1",ROUND(HandiJ1P12/100*P2CUM,0),ROUND(HandiJ2P12/100*P2CUM,0)))</f>
        <v>192</v>
      </c>
      <c r="BC32" s="192" t="s">
        <v>96</v>
      </c>
      <c r="BD32" s="193"/>
      <c r="BE32" s="38">
        <f>IF(P2ST13="Paire",ROUND(HandiP13/100*P2CUM,0),IF(P2ST13="J 1",ROUND(HandiJ1P13/100*P2CUM,0),ROUND(HandiJ2P13/100*P2CUM,0)))</f>
        <v>192</v>
      </c>
      <c r="BG32" s="38"/>
    </row>
    <row r="33" spans="1:59" ht="14.25" customHeight="1">
      <c r="A33" s="38"/>
      <c r="B33" s="38"/>
      <c r="C33" s="39"/>
      <c r="D33" s="39"/>
      <c r="E33" s="38"/>
      <c r="G33" s="194" t="s">
        <v>17</v>
      </c>
      <c r="H33" s="193"/>
      <c r="I33" s="38">
        <f>T01CUM2+I32</f>
        <v>1059</v>
      </c>
      <c r="K33" s="194" t="s">
        <v>17</v>
      </c>
      <c r="L33" s="193"/>
      <c r="M33" s="38">
        <f>T02CUM2+M32</f>
        <v>1095</v>
      </c>
      <c r="O33" s="194" t="s">
        <v>17</v>
      </c>
      <c r="P33" s="193"/>
      <c r="Q33" s="38">
        <f>T03CUM2+Q32</f>
        <v>959</v>
      </c>
      <c r="S33" s="194" t="s">
        <v>17</v>
      </c>
      <c r="T33" s="193"/>
      <c r="U33" s="38">
        <f>T04CUM2+U32</f>
        <v>1005</v>
      </c>
      <c r="W33" s="194" t="s">
        <v>17</v>
      </c>
      <c r="X33" s="193"/>
      <c r="Y33" s="38">
        <f>T05CUM2+Y32</f>
        <v>944</v>
      </c>
      <c r="AA33" s="194" t="s">
        <v>17</v>
      </c>
      <c r="AB33" s="193"/>
      <c r="AC33" s="38">
        <f>T06CUM2+AC32</f>
        <v>979</v>
      </c>
      <c r="AE33" s="194" t="s">
        <v>17</v>
      </c>
      <c r="AF33" s="193"/>
      <c r="AG33" s="38">
        <f>T07CUM2+AG32</f>
        <v>811</v>
      </c>
      <c r="AI33" s="194" t="s">
        <v>17</v>
      </c>
      <c r="AJ33" s="193"/>
      <c r="AK33" s="38">
        <f>T08CUM2+AK32</f>
        <v>1127</v>
      </c>
      <c r="AM33" s="194" t="s">
        <v>17</v>
      </c>
      <c r="AN33" s="193"/>
      <c r="AO33" s="38">
        <f>T09CUM2+AO32</f>
        <v>912</v>
      </c>
      <c r="AQ33" s="194" t="s">
        <v>17</v>
      </c>
      <c r="AR33" s="193"/>
      <c r="AS33" s="38">
        <f>T10CUM2+AS32</f>
        <v>192</v>
      </c>
      <c r="AU33" s="194" t="s">
        <v>17</v>
      </c>
      <c r="AV33" s="193"/>
      <c r="AW33" s="38">
        <f>T11CUM2+AW32</f>
        <v>192</v>
      </c>
      <c r="AY33" s="194" t="s">
        <v>17</v>
      </c>
      <c r="AZ33" s="193"/>
      <c r="BA33" s="38">
        <f>T12CUM2+BA32</f>
        <v>192</v>
      </c>
      <c r="BC33" s="194" t="s">
        <v>17</v>
      </c>
      <c r="BD33" s="193"/>
      <c r="BE33" s="38">
        <f>T13CUM2+BE32</f>
        <v>192</v>
      </c>
      <c r="BG33" s="38"/>
    </row>
    <row r="34" spans="1:59" ht="14.25" customHeight="1">
      <c r="A34" s="38"/>
      <c r="B34" s="38"/>
      <c r="C34" s="39"/>
      <c r="D34" s="39"/>
      <c r="E34" s="38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94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spans="1:2" ht="12.75">
      <c r="A36" s="70" t="s">
        <v>36</v>
      </c>
      <c r="B36" s="70"/>
    </row>
    <row r="37" spans="1:2" ht="12.75">
      <c r="A37" s="70" t="s">
        <v>95</v>
      </c>
      <c r="B37" s="70"/>
    </row>
  </sheetData>
  <sheetProtection/>
  <mergeCells count="52">
    <mergeCell ref="AD4:AG4"/>
    <mergeCell ref="AH4:AK4"/>
    <mergeCell ref="BB4:BE4"/>
    <mergeCell ref="AL4:AO4"/>
    <mergeCell ref="AP4:AS4"/>
    <mergeCell ref="AT4:AW4"/>
    <mergeCell ref="AX4:BA4"/>
    <mergeCell ref="F4:I4"/>
    <mergeCell ref="J4:M4"/>
    <mergeCell ref="N4:Q4"/>
    <mergeCell ref="R4:U4"/>
    <mergeCell ref="V4:Y4"/>
    <mergeCell ref="Z4:AC4"/>
    <mergeCell ref="F31:G31"/>
    <mergeCell ref="J31:K31"/>
    <mergeCell ref="N31:O31"/>
    <mergeCell ref="R31:S31"/>
    <mergeCell ref="V31:W31"/>
    <mergeCell ref="Z31:AA31"/>
    <mergeCell ref="AD31:AE31"/>
    <mergeCell ref="AH31:AI31"/>
    <mergeCell ref="AL31:AM31"/>
    <mergeCell ref="AP31:AQ31"/>
    <mergeCell ref="AT31:AU31"/>
    <mergeCell ref="AX31:AY31"/>
    <mergeCell ref="BB31:BC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AY32:AZ32"/>
    <mergeCell ref="BC32:BD32"/>
    <mergeCell ref="G33:H33"/>
    <mergeCell ref="K33:L33"/>
    <mergeCell ref="O33:P33"/>
    <mergeCell ref="S33:T33"/>
    <mergeCell ref="W33:X33"/>
    <mergeCell ref="AA33:AB33"/>
    <mergeCell ref="BC33:BD33"/>
    <mergeCell ref="AE33:AF33"/>
    <mergeCell ref="AI33:AJ33"/>
    <mergeCell ref="AM33:AN33"/>
    <mergeCell ref="AQ33:AR33"/>
    <mergeCell ref="AU33:AV33"/>
    <mergeCell ref="AY33:AZ33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AK32" sqref="AK32"/>
    </sheetView>
  </sheetViews>
  <sheetFormatPr defaultColWidth="11.421875" defaultRowHeight="12.75"/>
  <cols>
    <col min="1" max="1" width="5.7109375" style="13" customWidth="1"/>
    <col min="2" max="2" width="12.00390625" style="13" customWidth="1"/>
    <col min="3" max="3" width="12.140625" style="13" customWidth="1"/>
    <col min="4" max="4" width="4.00390625" style="0" customWidth="1"/>
    <col min="5" max="5" width="4.00390625" style="13" customWidth="1"/>
    <col min="6" max="6" width="5.57421875" style="13" customWidth="1"/>
    <col min="7" max="7" width="3.7109375" style="19" customWidth="1"/>
    <col min="8" max="10" width="2.7109375" style="19" customWidth="1"/>
    <col min="11" max="11" width="4.421875" style="19" bestFit="1" customWidth="1"/>
    <col min="12" max="12" width="3.7109375" style="19" customWidth="1"/>
    <col min="13" max="15" width="2.7109375" style="19" customWidth="1"/>
    <col min="16" max="16" width="4.421875" style="19" bestFit="1" customWidth="1"/>
    <col min="17" max="17" width="3.7109375" style="19" customWidth="1"/>
    <col min="18" max="20" width="2.7109375" style="19" customWidth="1"/>
    <col min="21" max="21" width="4.7109375" style="19" customWidth="1"/>
    <col min="22" max="22" width="3.7109375" style="19" customWidth="1"/>
    <col min="23" max="25" width="2.7109375" style="19" customWidth="1"/>
    <col min="26" max="26" width="4.421875" style="19" bestFit="1" customWidth="1"/>
    <col min="27" max="27" width="3.7109375" style="19" customWidth="1"/>
    <col min="28" max="30" width="2.7109375" style="19" customWidth="1"/>
    <col min="31" max="31" width="4.421875" style="19" bestFit="1" customWidth="1"/>
    <col min="32" max="32" width="3.7109375" style="19" customWidth="1"/>
    <col min="33" max="35" width="2.7109375" style="19" customWidth="1"/>
    <col min="36" max="36" width="4.57421875" style="19" customWidth="1"/>
    <col min="37" max="37" width="3.7109375" style="19" customWidth="1"/>
    <col min="38" max="40" width="2.7109375" style="19" customWidth="1"/>
    <col min="41" max="41" width="4.28125" style="19" customWidth="1"/>
    <col min="42" max="42" width="3.7109375" style="19" customWidth="1"/>
    <col min="43" max="45" width="2.7109375" style="19" customWidth="1"/>
    <col min="46" max="46" width="4.421875" style="19" bestFit="1" customWidth="1"/>
    <col min="47" max="47" width="3.7109375" style="19" customWidth="1"/>
    <col min="48" max="50" width="2.7109375" style="19" customWidth="1"/>
    <col min="51" max="51" width="4.7109375" style="19" customWidth="1"/>
    <col min="52" max="52" width="3.7109375" style="19" customWidth="1"/>
    <col min="53" max="55" width="2.7109375" style="19" customWidth="1"/>
    <col min="56" max="56" width="5.421875" style="19" customWidth="1"/>
    <col min="57" max="57" width="3.421875" style="19" customWidth="1"/>
    <col min="58" max="60" width="2.7109375" style="19" customWidth="1"/>
    <col min="61" max="61" width="4.7109375" style="19" customWidth="1"/>
    <col min="62" max="62" width="3.7109375" style="19" customWidth="1"/>
    <col min="63" max="65" width="2.7109375" style="19" customWidth="1"/>
    <col min="66" max="66" width="5.140625" style="19" customWidth="1"/>
    <col min="67" max="67" width="3.7109375" style="19" customWidth="1"/>
    <col min="68" max="70" width="2.7109375" style="19" customWidth="1"/>
    <col min="71" max="71" width="5.57421875" style="19" customWidth="1"/>
  </cols>
  <sheetData>
    <row r="1" spans="1:58" ht="18">
      <c r="A1" s="26" t="s">
        <v>332</v>
      </c>
      <c r="B1" s="26"/>
      <c r="F1" s="18"/>
      <c r="Z1" s="40"/>
      <c r="AO1" s="40"/>
      <c r="AY1" s="40"/>
      <c r="BF1" s="40"/>
    </row>
    <row r="2" ht="12.75">
      <c r="BE2" s="40"/>
    </row>
    <row r="3" ht="13.5" thickBot="1"/>
    <row r="4" spans="1:71" ht="12.75">
      <c r="A4" s="27" t="s">
        <v>18</v>
      </c>
      <c r="B4" s="74" t="s">
        <v>41</v>
      </c>
      <c r="C4" s="35" t="s">
        <v>19</v>
      </c>
      <c r="D4" s="35" t="s">
        <v>31</v>
      </c>
      <c r="E4" s="35" t="s">
        <v>40</v>
      </c>
      <c r="F4" s="28" t="s">
        <v>20</v>
      </c>
      <c r="G4" s="197">
        <v>1</v>
      </c>
      <c r="H4" s="198"/>
      <c r="I4" s="198"/>
      <c r="J4" s="199"/>
      <c r="K4" s="200"/>
      <c r="L4" s="197">
        <v>2</v>
      </c>
      <c r="M4" s="198"/>
      <c r="N4" s="198"/>
      <c r="O4" s="199"/>
      <c r="P4" s="200"/>
      <c r="Q4" s="197">
        <v>3</v>
      </c>
      <c r="R4" s="198"/>
      <c r="S4" s="198"/>
      <c r="T4" s="199"/>
      <c r="U4" s="200"/>
      <c r="V4" s="197">
        <v>4</v>
      </c>
      <c r="W4" s="198"/>
      <c r="X4" s="198"/>
      <c r="Y4" s="199"/>
      <c r="Z4" s="200"/>
      <c r="AA4" s="197">
        <v>5</v>
      </c>
      <c r="AB4" s="198"/>
      <c r="AC4" s="198"/>
      <c r="AD4" s="199"/>
      <c r="AE4" s="200"/>
      <c r="AF4" s="197">
        <v>6</v>
      </c>
      <c r="AG4" s="198"/>
      <c r="AH4" s="198"/>
      <c r="AI4" s="199"/>
      <c r="AJ4" s="200"/>
      <c r="AK4" s="197">
        <v>7</v>
      </c>
      <c r="AL4" s="198"/>
      <c r="AM4" s="198"/>
      <c r="AN4" s="199"/>
      <c r="AO4" s="200"/>
      <c r="AP4" s="197">
        <v>8</v>
      </c>
      <c r="AQ4" s="198"/>
      <c r="AR4" s="198"/>
      <c r="AS4" s="199"/>
      <c r="AT4" s="200"/>
      <c r="AU4" s="197">
        <v>9</v>
      </c>
      <c r="AV4" s="198"/>
      <c r="AW4" s="198"/>
      <c r="AX4" s="199"/>
      <c r="AY4" s="200"/>
      <c r="AZ4" s="197">
        <v>10</v>
      </c>
      <c r="BA4" s="198"/>
      <c r="BB4" s="198"/>
      <c r="BC4" s="199"/>
      <c r="BD4" s="200"/>
      <c r="BE4" s="197">
        <v>11</v>
      </c>
      <c r="BF4" s="198"/>
      <c r="BG4" s="198"/>
      <c r="BH4" s="199"/>
      <c r="BI4" s="200"/>
      <c r="BJ4" s="197">
        <v>12</v>
      </c>
      <c r="BK4" s="198"/>
      <c r="BL4" s="198"/>
      <c r="BM4" s="199"/>
      <c r="BN4" s="200"/>
      <c r="BO4" s="197">
        <v>13</v>
      </c>
      <c r="BP4" s="198"/>
      <c r="BQ4" s="198"/>
      <c r="BR4" s="199"/>
      <c r="BS4" s="200"/>
    </row>
    <row r="5" spans="1:71" ht="13.5" thickBot="1">
      <c r="A5" s="29"/>
      <c r="B5" s="75"/>
      <c r="C5" s="14"/>
      <c r="D5" s="15"/>
      <c r="E5" s="14"/>
      <c r="F5" s="30"/>
      <c r="G5" s="20" t="s">
        <v>16</v>
      </c>
      <c r="H5" s="21" t="s">
        <v>38</v>
      </c>
      <c r="I5" s="21" t="s">
        <v>15</v>
      </c>
      <c r="J5" s="21" t="s">
        <v>30</v>
      </c>
      <c r="K5" s="22" t="s">
        <v>17</v>
      </c>
      <c r="L5" s="20" t="s">
        <v>16</v>
      </c>
      <c r="M5" s="21" t="s">
        <v>38</v>
      </c>
      <c r="N5" s="21" t="s">
        <v>15</v>
      </c>
      <c r="O5" s="21" t="s">
        <v>30</v>
      </c>
      <c r="P5" s="22" t="s">
        <v>17</v>
      </c>
      <c r="Q5" s="20" t="s">
        <v>16</v>
      </c>
      <c r="R5" s="21" t="s">
        <v>38</v>
      </c>
      <c r="S5" s="21" t="s">
        <v>15</v>
      </c>
      <c r="T5" s="21" t="s">
        <v>30</v>
      </c>
      <c r="U5" s="22" t="s">
        <v>17</v>
      </c>
      <c r="V5" s="20" t="s">
        <v>16</v>
      </c>
      <c r="W5" s="21" t="s">
        <v>38</v>
      </c>
      <c r="X5" s="21" t="s">
        <v>15</v>
      </c>
      <c r="Y5" s="21" t="s">
        <v>30</v>
      </c>
      <c r="Z5" s="22" t="s">
        <v>17</v>
      </c>
      <c r="AA5" s="20" t="s">
        <v>16</v>
      </c>
      <c r="AB5" s="21" t="s">
        <v>38</v>
      </c>
      <c r="AC5" s="21" t="s">
        <v>15</v>
      </c>
      <c r="AD5" s="21" t="s">
        <v>30</v>
      </c>
      <c r="AE5" s="22" t="s">
        <v>17</v>
      </c>
      <c r="AF5" s="20" t="s">
        <v>16</v>
      </c>
      <c r="AG5" s="21" t="s">
        <v>38</v>
      </c>
      <c r="AH5" s="21" t="s">
        <v>15</v>
      </c>
      <c r="AI5" s="21" t="s">
        <v>30</v>
      </c>
      <c r="AJ5" s="22" t="s">
        <v>17</v>
      </c>
      <c r="AK5" s="20" t="s">
        <v>16</v>
      </c>
      <c r="AL5" s="21" t="s">
        <v>38</v>
      </c>
      <c r="AM5" s="21" t="s">
        <v>15</v>
      </c>
      <c r="AN5" s="21" t="s">
        <v>30</v>
      </c>
      <c r="AO5" s="22" t="s">
        <v>17</v>
      </c>
      <c r="AP5" s="20" t="s">
        <v>16</v>
      </c>
      <c r="AQ5" s="21" t="s">
        <v>38</v>
      </c>
      <c r="AR5" s="21" t="s">
        <v>15</v>
      </c>
      <c r="AS5" s="21" t="s">
        <v>30</v>
      </c>
      <c r="AT5" s="22" t="s">
        <v>17</v>
      </c>
      <c r="AU5" s="20" t="s">
        <v>16</v>
      </c>
      <c r="AV5" s="21" t="s">
        <v>38</v>
      </c>
      <c r="AW5" s="21" t="s">
        <v>15</v>
      </c>
      <c r="AX5" s="21" t="s">
        <v>30</v>
      </c>
      <c r="AY5" s="22" t="s">
        <v>17</v>
      </c>
      <c r="AZ5" s="20" t="s">
        <v>16</v>
      </c>
      <c r="BA5" s="21" t="s">
        <v>38</v>
      </c>
      <c r="BB5" s="21" t="s">
        <v>15</v>
      </c>
      <c r="BC5" s="21" t="s">
        <v>30</v>
      </c>
      <c r="BD5" s="22" t="s">
        <v>17</v>
      </c>
      <c r="BE5" s="20" t="s">
        <v>16</v>
      </c>
      <c r="BF5" s="21" t="s">
        <v>38</v>
      </c>
      <c r="BG5" s="21" t="s">
        <v>15</v>
      </c>
      <c r="BH5" s="21" t="s">
        <v>30</v>
      </c>
      <c r="BI5" s="22" t="s">
        <v>17</v>
      </c>
      <c r="BJ5" s="20" t="s">
        <v>16</v>
      </c>
      <c r="BK5" s="21" t="s">
        <v>38</v>
      </c>
      <c r="BL5" s="21" t="s">
        <v>15</v>
      </c>
      <c r="BM5" s="21" t="s">
        <v>30</v>
      </c>
      <c r="BN5" s="22" t="s">
        <v>17</v>
      </c>
      <c r="BO5" s="20" t="s">
        <v>16</v>
      </c>
      <c r="BP5" s="21" t="s">
        <v>38</v>
      </c>
      <c r="BQ5" s="21" t="s">
        <v>15</v>
      </c>
      <c r="BR5" s="21" t="s">
        <v>30</v>
      </c>
      <c r="BS5" s="22" t="s">
        <v>17</v>
      </c>
    </row>
    <row r="6" spans="1:71" ht="12.75">
      <c r="A6" s="27">
        <v>1</v>
      </c>
      <c r="B6" s="105" t="s">
        <v>286</v>
      </c>
      <c r="C6" s="120" t="s">
        <v>287</v>
      </c>
      <c r="D6" s="119" t="s">
        <v>97</v>
      </c>
      <c r="E6" s="134"/>
      <c r="F6" s="62">
        <v>64</v>
      </c>
      <c r="G6" s="96">
        <v>64</v>
      </c>
      <c r="H6" s="94"/>
      <c r="I6" s="94"/>
      <c r="J6" s="94"/>
      <c r="K6" s="98">
        <f>IF(UPPER(H6)="X",IF(UPPER(I6)="X",G6*2+10,G6*2),IF(UPPER(I6)="X",G6+10,G6))</f>
        <v>64</v>
      </c>
      <c r="L6" s="96">
        <v>64</v>
      </c>
      <c r="M6" s="94"/>
      <c r="N6" s="94"/>
      <c r="O6" s="94"/>
      <c r="P6" s="98">
        <f>IF(UPPER(M6)="X",IF(UPPER(N6)="X",L6*2+10,L6*2),IF(UPPER(N6)="X",L6+10,L6))</f>
        <v>64</v>
      </c>
      <c r="Q6" s="96">
        <v>64</v>
      </c>
      <c r="R6" s="94"/>
      <c r="S6" s="94"/>
      <c r="T6" s="94"/>
      <c r="U6" s="98">
        <f>IF(UPPER(R6)="X",IF(UPPER(S6)="X",Q6*2+10,Q6*2),IF(UPPER(S6)="X",Q6+10,Q6))</f>
        <v>64</v>
      </c>
      <c r="V6" s="96">
        <v>64</v>
      </c>
      <c r="W6" s="94"/>
      <c r="X6" s="94"/>
      <c r="Y6" s="94"/>
      <c r="Z6" s="98">
        <f>IF(UPPER(W6)="X",IF(UPPER(X6)="X",V6*2+10,V6*2),IF(UPPER(X6)="X",V6+10,V6))</f>
        <v>64</v>
      </c>
      <c r="AA6" s="96">
        <v>64</v>
      </c>
      <c r="AB6" s="94"/>
      <c r="AC6" s="94"/>
      <c r="AD6" s="94"/>
      <c r="AE6" s="98">
        <f>IF(UPPER(AB6)="X",IF(UPPER(AC6)="X",AA6*2+10,AA6*2),IF(UPPER(AC6)="X",AA6+10,AA6))</f>
        <v>64</v>
      </c>
      <c r="AF6" s="96">
        <v>64</v>
      </c>
      <c r="AG6" s="94"/>
      <c r="AH6" s="94"/>
      <c r="AI6" s="94"/>
      <c r="AJ6" s="98">
        <f>IF(UPPER(AG6)="X",IF(UPPER(AH6)="X",AF6*2+10,AF6*2),IF(UPPER(AH6)="X",AF6+10,AF6))</f>
        <v>64</v>
      </c>
      <c r="AK6" s="96">
        <v>64</v>
      </c>
      <c r="AL6" s="94"/>
      <c r="AM6" s="94"/>
      <c r="AN6" s="94"/>
      <c r="AO6" s="98">
        <f>IF(UPPER(AL6)="X",IF(UPPER(AM6)="X",AK6*2+10,AK6*2),IF(UPPER(AM6)="X",AK6+10,AK6))</f>
        <v>64</v>
      </c>
      <c r="AP6" s="96">
        <v>64</v>
      </c>
      <c r="AQ6" s="94"/>
      <c r="AR6" s="94"/>
      <c r="AS6" s="94"/>
      <c r="AT6" s="98">
        <f>IF(UPPER(AQ6)="X",IF(UPPER(AR6)="X",AP6*2+10,AP6*2),IF(UPPER(AR6)="X",AP6+10,AP6))</f>
        <v>64</v>
      </c>
      <c r="AU6" s="96">
        <v>64</v>
      </c>
      <c r="AV6" s="94"/>
      <c r="AW6" s="94"/>
      <c r="AX6" s="94"/>
      <c r="AY6" s="98">
        <f>IF(UPPER(AV6)="X",IF(UPPER(AW6)="X",AU6*2+10,AU6*2),IF(UPPER(AW6)="X",AU6+10,AU6))</f>
        <v>64</v>
      </c>
      <c r="AZ6" s="96"/>
      <c r="BA6" s="94"/>
      <c r="BB6" s="94"/>
      <c r="BC6" s="94"/>
      <c r="BD6" s="98">
        <f>IF(UPPER(BA6)="X",IF(UPPER(BB6)="X",AZ6*2+10,AZ6*2),IF(UPPER(BB6)="X",AZ6+10,AZ6))</f>
        <v>0</v>
      </c>
      <c r="BE6" s="96"/>
      <c r="BF6" s="94"/>
      <c r="BG6" s="94"/>
      <c r="BH6" s="94"/>
      <c r="BI6" s="98">
        <f>IF(UPPER(BF6)="X",IF(UPPER(BG6)="X",BE6*2+10,BE6*2),IF(UPPER(BG6)="X",BE6+10,BE6))</f>
        <v>0</v>
      </c>
      <c r="BJ6" s="96"/>
      <c r="BK6" s="94"/>
      <c r="BL6" s="94"/>
      <c r="BM6" s="94"/>
      <c r="BN6" s="98">
        <f>IF(UPPER(BK6)="X",IF(UPPER(BL6)="X",BJ6*2+10,BJ6*2),IF(UPPER(BL6)="X",BJ6+10,BJ6))</f>
        <v>0</v>
      </c>
      <c r="BO6" s="96"/>
      <c r="BP6" s="94"/>
      <c r="BQ6" s="94"/>
      <c r="BR6" s="94"/>
      <c r="BS6" s="98">
        <f>IF(UPPER(BP6)="X",IF(UPPER(BQ6)="X",BO6*2+10,BO6*2),IF(UPPER(BQ6)="X",BO6+10,BO6))</f>
        <v>0</v>
      </c>
    </row>
    <row r="7" spans="1:71" ht="12.75">
      <c r="A7" s="29">
        <v>2</v>
      </c>
      <c r="B7" s="110" t="s">
        <v>288</v>
      </c>
      <c r="C7" s="121" t="s">
        <v>289</v>
      </c>
      <c r="D7" s="109" t="s">
        <v>49</v>
      </c>
      <c r="E7" s="14"/>
      <c r="F7" s="63">
        <v>34</v>
      </c>
      <c r="G7" s="96">
        <v>34</v>
      </c>
      <c r="H7" s="94"/>
      <c r="I7" s="94"/>
      <c r="J7" s="94"/>
      <c r="K7" s="98">
        <f>IF(ISBLANK(G7),"",K6+IF(UPPER(H7)="X",IF(UPPER(I7)="X",G7*2+10,G7*2),IF(UPPER(I7)="X",G7+10,G7)))</f>
        <v>98</v>
      </c>
      <c r="L7" s="96">
        <v>30</v>
      </c>
      <c r="M7" s="94"/>
      <c r="N7" s="94"/>
      <c r="O7" s="94"/>
      <c r="P7" s="98">
        <f>IF(ISBLANK(L7),"",P6+IF(UPPER(M7)="X",IF(UPPER(N7)="X",L7*2+10,L7*2),IF(UPPER(N7)="X",L7+10,L7)))</f>
        <v>94</v>
      </c>
      <c r="Q7" s="96">
        <v>28</v>
      </c>
      <c r="R7" s="94"/>
      <c r="S7" s="94"/>
      <c r="T7" s="94"/>
      <c r="U7" s="98">
        <f>IF(ISBLANK(Q7),"",U6+IF(UPPER(R7)="X",IF(UPPER(S7)="X",Q7*2+10,Q7*2),IF(UPPER(S7)="X",Q7+10,Q7)))</f>
        <v>92</v>
      </c>
      <c r="V7" s="96">
        <v>28</v>
      </c>
      <c r="W7" s="94"/>
      <c r="X7" s="94"/>
      <c r="Y7" s="94"/>
      <c r="Z7" s="98">
        <f>IF(ISBLANK(V7),"",Z6+IF(UPPER(W7)="X",IF(UPPER(X7)="X",V7*2+10,V7*2),IF(UPPER(X7)="X",V7+10,V7)))</f>
        <v>92</v>
      </c>
      <c r="AA7" s="96">
        <v>21</v>
      </c>
      <c r="AB7" s="94"/>
      <c r="AC7" s="94"/>
      <c r="AD7" s="94"/>
      <c r="AE7" s="98">
        <f>IF(ISBLANK(AA7),"",AE6+IF(UPPER(AB7)="X",IF(UPPER(AC7)="X",AA7*2+10,AA7*2),IF(UPPER(AC7)="X",AA7+10,AA7)))</f>
        <v>85</v>
      </c>
      <c r="AF7" s="96">
        <v>34</v>
      </c>
      <c r="AG7" s="94"/>
      <c r="AH7" s="94"/>
      <c r="AI7" s="94"/>
      <c r="AJ7" s="98">
        <f>IF(ISBLANK(AF7),"",AJ6+IF(UPPER(AG7)="X",IF(UPPER(AH7)="X",AF7*2+10,AF7*2),IF(UPPER(AH7)="X",AF7+10,AF7)))</f>
        <v>98</v>
      </c>
      <c r="AK7" s="96">
        <v>30</v>
      </c>
      <c r="AL7" s="94"/>
      <c r="AM7" s="94"/>
      <c r="AN7" s="94"/>
      <c r="AO7" s="98">
        <f>IF(ISBLANK(AK7),"",AO6+IF(UPPER(AL7)="X",IF(UPPER(AM7)="X",AK7*2+10,AK7*2),IF(UPPER(AM7)="X",AK7+10,AK7)))</f>
        <v>94</v>
      </c>
      <c r="AP7" s="96">
        <v>34</v>
      </c>
      <c r="AQ7" s="94"/>
      <c r="AR7" s="94"/>
      <c r="AS7" s="94" t="s">
        <v>101</v>
      </c>
      <c r="AT7" s="98">
        <f>IF(ISBLANK(AP7),"",AT6+IF(UPPER(AQ7)="X",IF(UPPER(AR7)="X",AP7*2+10,AP7*2),IF(UPPER(AR7)="X",AP7+10,AP7)))</f>
        <v>98</v>
      </c>
      <c r="AU7" s="96">
        <v>34</v>
      </c>
      <c r="AV7" s="94"/>
      <c r="AW7" s="94"/>
      <c r="AX7" s="94"/>
      <c r="AY7" s="98">
        <f>IF(ISBLANK(AU7),"",AY6+IF(UPPER(AV7)="X",IF(UPPER(AW7)="X",AU7*2+10,AU7*2),IF(UPPER(AW7)="X",AU7+10,AU7)))</f>
        <v>98</v>
      </c>
      <c r="AZ7" s="96"/>
      <c r="BA7" s="94"/>
      <c r="BB7" s="94"/>
      <c r="BC7" s="94"/>
      <c r="BD7" s="98">
        <f>IF(ISBLANK(AZ7),"",BD6+IF(UPPER(BA7)="X",IF(UPPER(BB7)="X",AZ7*2+10,AZ7*2),IF(UPPER(BB7)="X",AZ7+10,AZ7)))</f>
      </c>
      <c r="BE7" s="96"/>
      <c r="BF7" s="94"/>
      <c r="BG7" s="94"/>
      <c r="BH7" s="94"/>
      <c r="BI7" s="98">
        <f>IF(ISBLANK(BE7),"",BI6+IF(UPPER(BF7)="X",IF(UPPER(BG7)="X",BE7*2+10,BE7*2),IF(UPPER(BG7)="X",BE7+10,BE7)))</f>
      </c>
      <c r="BJ7" s="96"/>
      <c r="BK7" s="94"/>
      <c r="BL7" s="94"/>
      <c r="BM7" s="94"/>
      <c r="BN7" s="98">
        <f>IF(ISBLANK(BJ7),"",BN6+IF(UPPER(BK7)="X",IF(UPPER(BL7)="X",BJ7*2+10,BJ7*2),IF(UPPER(BL7)="X",BJ7+10,BJ7)))</f>
      </c>
      <c r="BO7" s="96"/>
      <c r="BP7" s="94"/>
      <c r="BQ7" s="94"/>
      <c r="BR7" s="94"/>
      <c r="BS7" s="98">
        <f>IF(ISBLANK(BO7),"",BS6+IF(UPPER(BP7)="X",IF(UPPER(BQ7)="X",BO7*2+10,BO7*2),IF(UPPER(BQ7)="X",BO7+10,BO7)))</f>
      </c>
    </row>
    <row r="8" spans="1:71" ht="12.75">
      <c r="A8" s="29">
        <v>3</v>
      </c>
      <c r="B8" s="106" t="s">
        <v>290</v>
      </c>
      <c r="C8" s="121" t="s">
        <v>291</v>
      </c>
      <c r="D8" s="109" t="s">
        <v>292</v>
      </c>
      <c r="E8" s="135"/>
      <c r="F8" s="63">
        <v>28</v>
      </c>
      <c r="G8" s="96">
        <v>28</v>
      </c>
      <c r="H8" s="94"/>
      <c r="I8" s="94"/>
      <c r="J8" s="94"/>
      <c r="K8" s="98">
        <f aca="true" t="shared" si="0" ref="K8:K30">IF(ISBLANK(G8),"",K7+IF(UPPER(H8)="X",IF(UPPER(I8)="X",G8*2+10,G8*2),IF(UPPER(I8)="X",G8+10,G8)))</f>
        <v>126</v>
      </c>
      <c r="L8" s="96">
        <v>22</v>
      </c>
      <c r="M8" s="94"/>
      <c r="N8" s="94"/>
      <c r="O8" s="94"/>
      <c r="P8" s="98">
        <f aca="true" t="shared" si="1" ref="P8:P30">IF(ISBLANK(L8),"",P7+IF(UPPER(M8)="X",IF(UPPER(N8)="X",L8*2+10,L8*2),IF(UPPER(N8)="X",L8+10,L8)))</f>
        <v>116</v>
      </c>
      <c r="Q8" s="96">
        <v>28</v>
      </c>
      <c r="R8" s="94"/>
      <c r="S8" s="94"/>
      <c r="T8" s="94"/>
      <c r="U8" s="98">
        <f aca="true" t="shared" si="2" ref="U8:U30">IF(ISBLANK(Q8),"",U7+IF(UPPER(R8)="X",IF(UPPER(S8)="X",Q8*2+10,Q8*2),IF(UPPER(S8)="X",Q8+10,Q8)))</f>
        <v>120</v>
      </c>
      <c r="V8" s="96">
        <v>22</v>
      </c>
      <c r="W8" s="94"/>
      <c r="X8" s="94"/>
      <c r="Y8" s="94"/>
      <c r="Z8" s="98">
        <f aca="true" t="shared" si="3" ref="Z8:Z30">IF(ISBLANK(V8),"",Z7+IF(UPPER(W8)="X",IF(UPPER(X8)="X",V8*2+10,V8*2),IF(UPPER(X8)="X",V8+10,V8)))</f>
        <v>114</v>
      </c>
      <c r="AA8" s="96">
        <v>10</v>
      </c>
      <c r="AB8" s="94" t="s">
        <v>101</v>
      </c>
      <c r="AC8" s="94"/>
      <c r="AD8" s="94"/>
      <c r="AE8" s="98">
        <f aca="true" t="shared" si="4" ref="AE8:AE30">IF(ISBLANK(AA8),"",AE7+IF(UPPER(AB8)="X",IF(UPPER(AC8)="X",AA8*2+10,AA8*2),IF(UPPER(AC8)="X",AA8+10,AA8)))</f>
        <v>105</v>
      </c>
      <c r="AF8" s="96">
        <v>28</v>
      </c>
      <c r="AG8" s="94"/>
      <c r="AH8" s="94"/>
      <c r="AI8" s="94"/>
      <c r="AJ8" s="98">
        <f aca="true" t="shared" si="5" ref="AJ8:AJ30">IF(ISBLANK(AF8),"",AJ7+IF(UPPER(AG8)="X",IF(UPPER(AH8)="X",AF8*2+10,AF8*2),IF(UPPER(AH8)="X",AF8+10,AF8)))</f>
        <v>126</v>
      </c>
      <c r="AK8" s="96">
        <v>22</v>
      </c>
      <c r="AL8" s="94"/>
      <c r="AM8" s="94"/>
      <c r="AN8" s="94"/>
      <c r="AO8" s="98">
        <f aca="true" t="shared" si="6" ref="AO8:AO30">IF(ISBLANK(AK8),"",AO7+IF(UPPER(AL8)="X",IF(UPPER(AM8)="X",AK8*2+10,AK8*2),IF(UPPER(AM8)="X",AK8+10,AK8)))</f>
        <v>116</v>
      </c>
      <c r="AP8" s="96">
        <v>28</v>
      </c>
      <c r="AQ8" s="94"/>
      <c r="AR8" s="94"/>
      <c r="AS8" s="94"/>
      <c r="AT8" s="98">
        <f aca="true" t="shared" si="7" ref="AT8:AT30">IF(ISBLANK(AP8),"",AT7+IF(UPPER(AQ8)="X",IF(UPPER(AR8)="X",AP8*2+10,AP8*2),IF(UPPER(AR8)="X",AP8+10,AP8)))</f>
        <v>126</v>
      </c>
      <c r="AU8" s="96">
        <v>22</v>
      </c>
      <c r="AV8" s="94"/>
      <c r="AW8" s="94"/>
      <c r="AX8" s="94"/>
      <c r="AY8" s="98">
        <f aca="true" t="shared" si="8" ref="AY8:AY30">IF(ISBLANK(AU8),"",AY7+IF(UPPER(AV8)="X",IF(UPPER(AW8)="X",AU8*2+10,AU8*2),IF(UPPER(AW8)="X",AU8+10,AU8)))</f>
        <v>120</v>
      </c>
      <c r="AZ8" s="96"/>
      <c r="BA8" s="94"/>
      <c r="BB8" s="94"/>
      <c r="BC8" s="94"/>
      <c r="BD8" s="98">
        <f aca="true" t="shared" si="9" ref="BD8:BD30">IF(ISBLANK(AZ8),"",BD7+IF(UPPER(BA8)="X",IF(UPPER(BB8)="X",AZ8*2+10,AZ8*2),IF(UPPER(BB8)="X",AZ8+10,AZ8)))</f>
      </c>
      <c r="BE8" s="96"/>
      <c r="BF8" s="94"/>
      <c r="BG8" s="94"/>
      <c r="BH8" s="94"/>
      <c r="BI8" s="98">
        <f aca="true" t="shared" si="10" ref="BI8:BI30">IF(ISBLANK(BE8),"",BI7+IF(UPPER(BF8)="X",IF(UPPER(BG8)="X",BE8*2+10,BE8*2),IF(UPPER(BG8)="X",BE8+10,BE8)))</f>
      </c>
      <c r="BJ8" s="96"/>
      <c r="BK8" s="94"/>
      <c r="BL8" s="94"/>
      <c r="BM8" s="94"/>
      <c r="BN8" s="98">
        <f aca="true" t="shared" si="11" ref="BN8:BN30">IF(ISBLANK(BJ8),"",BN7+IF(UPPER(BK8)="X",IF(UPPER(BL8)="X",BJ8*2+10,BJ8*2),IF(UPPER(BL8)="X",BJ8+10,BJ8)))</f>
      </c>
      <c r="BO8" s="96"/>
      <c r="BP8" s="94"/>
      <c r="BQ8" s="94"/>
      <c r="BR8" s="94"/>
      <c r="BS8" s="98">
        <f aca="true" t="shared" si="12" ref="BS8:BS30">IF(ISBLANK(BO8),"",BS7+IF(UPPER(BP8)="X",IF(UPPER(BQ8)="X",BO8*2+10,BO8*2),IF(UPPER(BQ8)="X",BO8+10,BO8)))</f>
      </c>
    </row>
    <row r="9" spans="1:71" ht="12.75">
      <c r="A9" s="29">
        <v>4</v>
      </c>
      <c r="B9" s="106" t="s">
        <v>294</v>
      </c>
      <c r="C9" s="121" t="s">
        <v>295</v>
      </c>
      <c r="D9" s="109" t="s">
        <v>117</v>
      </c>
      <c r="E9" s="14"/>
      <c r="F9" s="63">
        <v>66</v>
      </c>
      <c r="G9" s="96">
        <v>25</v>
      </c>
      <c r="H9" s="94"/>
      <c r="I9" s="94"/>
      <c r="J9" s="94"/>
      <c r="K9" s="98">
        <f t="shared" si="0"/>
        <v>151</v>
      </c>
      <c r="L9" s="96">
        <v>66</v>
      </c>
      <c r="M9" s="94"/>
      <c r="N9" s="94"/>
      <c r="O9" s="94"/>
      <c r="P9" s="98">
        <f t="shared" si="1"/>
        <v>182</v>
      </c>
      <c r="Q9" s="96">
        <v>66</v>
      </c>
      <c r="R9" s="94"/>
      <c r="S9" s="94"/>
      <c r="T9" s="94"/>
      <c r="U9" s="98">
        <f t="shared" si="2"/>
        <v>186</v>
      </c>
      <c r="V9" s="96">
        <v>25</v>
      </c>
      <c r="W9" s="94"/>
      <c r="X9" s="94"/>
      <c r="Y9" s="94"/>
      <c r="Z9" s="98">
        <f t="shared" si="3"/>
        <v>139</v>
      </c>
      <c r="AA9" s="96">
        <v>66</v>
      </c>
      <c r="AB9" s="94"/>
      <c r="AC9" s="94"/>
      <c r="AD9" s="94"/>
      <c r="AE9" s="98">
        <f t="shared" si="4"/>
        <v>171</v>
      </c>
      <c r="AF9" s="96">
        <v>66</v>
      </c>
      <c r="AG9" s="94"/>
      <c r="AH9" s="94"/>
      <c r="AI9" s="94"/>
      <c r="AJ9" s="98">
        <f t="shared" si="5"/>
        <v>192</v>
      </c>
      <c r="AK9" s="96">
        <v>22</v>
      </c>
      <c r="AL9" s="94"/>
      <c r="AM9" s="94"/>
      <c r="AN9" s="94"/>
      <c r="AO9" s="98">
        <f t="shared" si="6"/>
        <v>138</v>
      </c>
      <c r="AP9" s="96">
        <v>66</v>
      </c>
      <c r="AQ9" s="94"/>
      <c r="AR9" s="94"/>
      <c r="AS9" s="94"/>
      <c r="AT9" s="98">
        <f t="shared" si="7"/>
        <v>192</v>
      </c>
      <c r="AU9" s="96">
        <v>25</v>
      </c>
      <c r="AV9" s="94"/>
      <c r="AW9" s="94"/>
      <c r="AX9" s="94"/>
      <c r="AY9" s="98">
        <f t="shared" si="8"/>
        <v>145</v>
      </c>
      <c r="AZ9" s="96"/>
      <c r="BA9" s="94"/>
      <c r="BB9" s="94"/>
      <c r="BC9" s="94"/>
      <c r="BD9" s="98">
        <f t="shared" si="9"/>
      </c>
      <c r="BE9" s="96"/>
      <c r="BF9" s="94"/>
      <c r="BG9" s="94"/>
      <c r="BH9" s="94"/>
      <c r="BI9" s="98">
        <f t="shared" si="10"/>
      </c>
      <c r="BJ9" s="96"/>
      <c r="BK9" s="94"/>
      <c r="BL9" s="94"/>
      <c r="BM9" s="94"/>
      <c r="BN9" s="98">
        <f t="shared" si="11"/>
      </c>
      <c r="BO9" s="96"/>
      <c r="BP9" s="94"/>
      <c r="BQ9" s="94"/>
      <c r="BR9" s="94"/>
      <c r="BS9" s="98">
        <f t="shared" si="12"/>
      </c>
    </row>
    <row r="10" spans="1:71" ht="12.75">
      <c r="A10" s="29">
        <v>5</v>
      </c>
      <c r="B10" s="106" t="s">
        <v>296</v>
      </c>
      <c r="C10" s="121" t="s">
        <v>297</v>
      </c>
      <c r="D10" s="109" t="s">
        <v>112</v>
      </c>
      <c r="E10" s="135" t="s">
        <v>101</v>
      </c>
      <c r="F10" s="63">
        <v>76</v>
      </c>
      <c r="G10" s="96">
        <v>51</v>
      </c>
      <c r="H10" s="94"/>
      <c r="I10" s="94"/>
      <c r="J10" s="94"/>
      <c r="K10" s="98">
        <f t="shared" si="0"/>
        <v>202</v>
      </c>
      <c r="L10" s="96">
        <v>51</v>
      </c>
      <c r="M10" s="94"/>
      <c r="N10" s="94"/>
      <c r="O10" s="94"/>
      <c r="P10" s="98">
        <f t="shared" si="1"/>
        <v>233</v>
      </c>
      <c r="Q10" s="96">
        <v>45</v>
      </c>
      <c r="R10" s="94"/>
      <c r="S10" s="94"/>
      <c r="T10" s="94"/>
      <c r="U10" s="98">
        <f t="shared" si="2"/>
        <v>231</v>
      </c>
      <c r="V10" s="96">
        <v>0</v>
      </c>
      <c r="W10" s="94"/>
      <c r="X10" s="94"/>
      <c r="Y10" s="94"/>
      <c r="Z10" s="98">
        <f t="shared" si="3"/>
        <v>139</v>
      </c>
      <c r="AA10" s="96">
        <v>45</v>
      </c>
      <c r="AB10" s="94"/>
      <c r="AC10" s="94"/>
      <c r="AD10" s="94"/>
      <c r="AE10" s="98">
        <f t="shared" si="4"/>
        <v>216</v>
      </c>
      <c r="AF10" s="96">
        <v>51</v>
      </c>
      <c r="AG10" s="94"/>
      <c r="AH10" s="94"/>
      <c r="AI10" s="94"/>
      <c r="AJ10" s="98">
        <f t="shared" si="5"/>
        <v>243</v>
      </c>
      <c r="AK10" s="96">
        <v>45</v>
      </c>
      <c r="AL10" s="94"/>
      <c r="AM10" s="94"/>
      <c r="AN10" s="94"/>
      <c r="AO10" s="98">
        <f t="shared" si="6"/>
        <v>183</v>
      </c>
      <c r="AP10" s="96">
        <v>76</v>
      </c>
      <c r="AQ10" s="94"/>
      <c r="AR10" s="94"/>
      <c r="AS10" s="94"/>
      <c r="AT10" s="98">
        <f t="shared" si="7"/>
        <v>268</v>
      </c>
      <c r="AU10" s="96">
        <v>0</v>
      </c>
      <c r="AV10" s="94"/>
      <c r="AW10" s="94"/>
      <c r="AX10" s="94"/>
      <c r="AY10" s="98">
        <f t="shared" si="8"/>
        <v>145</v>
      </c>
      <c r="AZ10" s="96"/>
      <c r="BA10" s="94"/>
      <c r="BB10" s="94"/>
      <c r="BC10" s="94"/>
      <c r="BD10" s="98">
        <f t="shared" si="9"/>
      </c>
      <c r="BE10" s="96"/>
      <c r="BF10" s="94"/>
      <c r="BG10" s="94"/>
      <c r="BH10" s="94"/>
      <c r="BI10" s="98">
        <f t="shared" si="10"/>
      </c>
      <c r="BJ10" s="96"/>
      <c r="BK10" s="94"/>
      <c r="BL10" s="94"/>
      <c r="BM10" s="94"/>
      <c r="BN10" s="98">
        <f t="shared" si="11"/>
      </c>
      <c r="BO10" s="96"/>
      <c r="BP10" s="94"/>
      <c r="BQ10" s="94"/>
      <c r="BR10" s="94"/>
      <c r="BS10" s="98">
        <f t="shared" si="12"/>
      </c>
    </row>
    <row r="11" spans="1:71" ht="12.75">
      <c r="A11" s="29">
        <v>6</v>
      </c>
      <c r="B11" s="106" t="s">
        <v>298</v>
      </c>
      <c r="C11" s="121" t="s">
        <v>299</v>
      </c>
      <c r="D11" s="109" t="s">
        <v>116</v>
      </c>
      <c r="E11" s="135"/>
      <c r="F11" s="63">
        <v>98</v>
      </c>
      <c r="G11" s="96">
        <v>78</v>
      </c>
      <c r="H11" s="94"/>
      <c r="I11" s="94"/>
      <c r="J11" s="94"/>
      <c r="K11" s="98">
        <f t="shared" si="0"/>
        <v>280</v>
      </c>
      <c r="L11" s="96">
        <v>98</v>
      </c>
      <c r="M11" s="94"/>
      <c r="N11" s="94"/>
      <c r="O11" s="94"/>
      <c r="P11" s="98">
        <f t="shared" si="1"/>
        <v>331</v>
      </c>
      <c r="Q11" s="96">
        <v>98</v>
      </c>
      <c r="R11" s="94"/>
      <c r="S11" s="94"/>
      <c r="T11" s="94"/>
      <c r="U11" s="98">
        <f t="shared" si="2"/>
        <v>329</v>
      </c>
      <c r="V11" s="96">
        <v>90</v>
      </c>
      <c r="W11" s="94"/>
      <c r="X11" s="94"/>
      <c r="Y11" s="94"/>
      <c r="Z11" s="98">
        <f t="shared" si="3"/>
        <v>229</v>
      </c>
      <c r="AA11" s="96">
        <v>90</v>
      </c>
      <c r="AB11" s="94"/>
      <c r="AC11" s="94"/>
      <c r="AD11" s="94"/>
      <c r="AE11" s="98">
        <f t="shared" si="4"/>
        <v>306</v>
      </c>
      <c r="AF11" s="96">
        <v>98</v>
      </c>
      <c r="AG11" s="94"/>
      <c r="AH11" s="94"/>
      <c r="AI11" s="94"/>
      <c r="AJ11" s="98">
        <f t="shared" si="5"/>
        <v>341</v>
      </c>
      <c r="AK11" s="96">
        <v>98</v>
      </c>
      <c r="AL11" s="94"/>
      <c r="AM11" s="94"/>
      <c r="AN11" s="94"/>
      <c r="AO11" s="98">
        <f t="shared" si="6"/>
        <v>281</v>
      </c>
      <c r="AP11" s="96">
        <v>78</v>
      </c>
      <c r="AQ11" s="94"/>
      <c r="AR11" s="94"/>
      <c r="AS11" s="94"/>
      <c r="AT11" s="98">
        <f t="shared" si="7"/>
        <v>346</v>
      </c>
      <c r="AU11" s="96">
        <v>78</v>
      </c>
      <c r="AV11" s="94"/>
      <c r="AW11" s="94"/>
      <c r="AX11" s="94"/>
      <c r="AY11" s="98">
        <f t="shared" si="8"/>
        <v>223</v>
      </c>
      <c r="AZ11" s="96"/>
      <c r="BA11" s="94"/>
      <c r="BB11" s="94"/>
      <c r="BC11" s="94"/>
      <c r="BD11" s="98">
        <f t="shared" si="9"/>
      </c>
      <c r="BE11" s="96"/>
      <c r="BF11" s="94"/>
      <c r="BG11" s="94"/>
      <c r="BH11" s="94"/>
      <c r="BI11" s="98">
        <f t="shared" si="10"/>
      </c>
      <c r="BJ11" s="96"/>
      <c r="BK11" s="94"/>
      <c r="BL11" s="94"/>
      <c r="BM11" s="94"/>
      <c r="BN11" s="98">
        <f t="shared" si="11"/>
      </c>
      <c r="BO11" s="96"/>
      <c r="BP11" s="94"/>
      <c r="BQ11" s="94"/>
      <c r="BR11" s="94"/>
      <c r="BS11" s="98">
        <f t="shared" si="12"/>
      </c>
    </row>
    <row r="12" spans="1:71" ht="12.75">
      <c r="A12" s="29">
        <v>7</v>
      </c>
      <c r="B12" s="106" t="s">
        <v>300</v>
      </c>
      <c r="C12" s="121" t="s">
        <v>301</v>
      </c>
      <c r="D12" s="109" t="s">
        <v>45</v>
      </c>
      <c r="E12" s="135"/>
      <c r="F12" s="63">
        <v>57</v>
      </c>
      <c r="G12" s="96">
        <v>48</v>
      </c>
      <c r="H12" s="94"/>
      <c r="I12" s="94"/>
      <c r="J12" s="94"/>
      <c r="K12" s="98">
        <f t="shared" si="0"/>
        <v>328</v>
      </c>
      <c r="L12" s="96">
        <v>57</v>
      </c>
      <c r="M12" s="94"/>
      <c r="N12" s="94"/>
      <c r="O12" s="94"/>
      <c r="P12" s="98">
        <f t="shared" si="1"/>
        <v>388</v>
      </c>
      <c r="Q12" s="96">
        <v>42</v>
      </c>
      <c r="R12" s="94"/>
      <c r="S12" s="94"/>
      <c r="T12" s="94"/>
      <c r="U12" s="98">
        <f t="shared" si="2"/>
        <v>371</v>
      </c>
      <c r="V12" s="96">
        <v>57</v>
      </c>
      <c r="W12" s="94"/>
      <c r="X12" s="94"/>
      <c r="Y12" s="94"/>
      <c r="Z12" s="98">
        <f t="shared" si="3"/>
        <v>286</v>
      </c>
      <c r="AA12" s="96">
        <v>42</v>
      </c>
      <c r="AB12" s="94"/>
      <c r="AC12" s="94"/>
      <c r="AD12" s="94"/>
      <c r="AE12" s="98">
        <f t="shared" si="4"/>
        <v>348</v>
      </c>
      <c r="AF12" s="96">
        <v>32</v>
      </c>
      <c r="AG12" s="94"/>
      <c r="AH12" s="94"/>
      <c r="AI12" s="94"/>
      <c r="AJ12" s="98">
        <f t="shared" si="5"/>
        <v>373</v>
      </c>
      <c r="AK12" s="96">
        <v>42</v>
      </c>
      <c r="AL12" s="94"/>
      <c r="AM12" s="94"/>
      <c r="AN12" s="94"/>
      <c r="AO12" s="98">
        <f t="shared" si="6"/>
        <v>323</v>
      </c>
      <c r="AP12" s="96">
        <v>57</v>
      </c>
      <c r="AQ12" s="94"/>
      <c r="AR12" s="94"/>
      <c r="AS12" s="94"/>
      <c r="AT12" s="98">
        <f t="shared" si="7"/>
        <v>403</v>
      </c>
      <c r="AU12" s="96">
        <v>42</v>
      </c>
      <c r="AV12" s="94"/>
      <c r="AW12" s="94"/>
      <c r="AX12" s="94"/>
      <c r="AY12" s="98">
        <f t="shared" si="8"/>
        <v>265</v>
      </c>
      <c r="AZ12" s="96"/>
      <c r="BA12" s="94"/>
      <c r="BB12" s="94"/>
      <c r="BC12" s="94"/>
      <c r="BD12" s="98">
        <f t="shared" si="9"/>
      </c>
      <c r="BE12" s="96"/>
      <c r="BF12" s="94"/>
      <c r="BG12" s="94"/>
      <c r="BH12" s="94"/>
      <c r="BI12" s="98">
        <f t="shared" si="10"/>
      </c>
      <c r="BJ12" s="96"/>
      <c r="BK12" s="94"/>
      <c r="BL12" s="94"/>
      <c r="BM12" s="94"/>
      <c r="BN12" s="98">
        <f t="shared" si="11"/>
      </c>
      <c r="BO12" s="96"/>
      <c r="BP12" s="94"/>
      <c r="BQ12" s="94"/>
      <c r="BR12" s="94"/>
      <c r="BS12" s="98">
        <f t="shared" si="12"/>
      </c>
    </row>
    <row r="13" spans="1:71" ht="12.75">
      <c r="A13" s="29">
        <v>8</v>
      </c>
      <c r="B13" s="110" t="s">
        <v>302</v>
      </c>
      <c r="C13" s="121" t="s">
        <v>303</v>
      </c>
      <c r="D13" s="109" t="s">
        <v>304</v>
      </c>
      <c r="E13" s="135"/>
      <c r="F13" s="63">
        <v>86</v>
      </c>
      <c r="G13" s="96">
        <v>86</v>
      </c>
      <c r="H13" s="94"/>
      <c r="I13" s="94"/>
      <c r="J13" s="94" t="s">
        <v>101</v>
      </c>
      <c r="K13" s="98">
        <f t="shared" si="0"/>
        <v>414</v>
      </c>
      <c r="L13" s="96">
        <v>86</v>
      </c>
      <c r="M13" s="94"/>
      <c r="N13" s="94"/>
      <c r="O13" s="94"/>
      <c r="P13" s="98">
        <f t="shared" si="1"/>
        <v>474</v>
      </c>
      <c r="Q13" s="96">
        <v>44</v>
      </c>
      <c r="R13" s="94"/>
      <c r="S13" s="94"/>
      <c r="T13" s="94"/>
      <c r="U13" s="98">
        <f t="shared" si="2"/>
        <v>415</v>
      </c>
      <c r="V13" s="96">
        <v>86</v>
      </c>
      <c r="W13" s="94"/>
      <c r="X13" s="94"/>
      <c r="Y13" s="94" t="s">
        <v>101</v>
      </c>
      <c r="Z13" s="98">
        <f t="shared" si="3"/>
        <v>372</v>
      </c>
      <c r="AA13" s="96">
        <v>41</v>
      </c>
      <c r="AB13" s="94"/>
      <c r="AC13" s="94"/>
      <c r="AD13" s="94"/>
      <c r="AE13" s="98">
        <f t="shared" si="4"/>
        <v>389</v>
      </c>
      <c r="AF13" s="96">
        <v>86</v>
      </c>
      <c r="AG13" s="94"/>
      <c r="AH13" s="94"/>
      <c r="AI13" s="94"/>
      <c r="AJ13" s="98">
        <f t="shared" si="5"/>
        <v>459</v>
      </c>
      <c r="AK13" s="96">
        <v>86</v>
      </c>
      <c r="AL13" s="94"/>
      <c r="AM13" s="94"/>
      <c r="AN13" s="94"/>
      <c r="AO13" s="98">
        <f t="shared" si="6"/>
        <v>409</v>
      </c>
      <c r="AP13" s="96">
        <v>86</v>
      </c>
      <c r="AQ13" s="94"/>
      <c r="AR13" s="94"/>
      <c r="AS13" s="94"/>
      <c r="AT13" s="98">
        <f t="shared" si="7"/>
        <v>489</v>
      </c>
      <c r="AU13" s="96">
        <v>86</v>
      </c>
      <c r="AV13" s="94"/>
      <c r="AW13" s="94"/>
      <c r="AX13" s="94"/>
      <c r="AY13" s="98">
        <f t="shared" si="8"/>
        <v>351</v>
      </c>
      <c r="AZ13" s="96"/>
      <c r="BA13" s="94"/>
      <c r="BB13" s="94"/>
      <c r="BC13" s="94"/>
      <c r="BD13" s="98">
        <f t="shared" si="9"/>
      </c>
      <c r="BE13" s="96"/>
      <c r="BF13" s="94"/>
      <c r="BG13" s="94"/>
      <c r="BH13" s="94"/>
      <c r="BI13" s="98">
        <f t="shared" si="10"/>
      </c>
      <c r="BJ13" s="96"/>
      <c r="BK13" s="94"/>
      <c r="BL13" s="94"/>
      <c r="BM13" s="94"/>
      <c r="BN13" s="98">
        <f t="shared" si="11"/>
      </c>
      <c r="BO13" s="96"/>
      <c r="BP13" s="94"/>
      <c r="BQ13" s="94"/>
      <c r="BR13" s="94"/>
      <c r="BS13" s="98">
        <f t="shared" si="12"/>
      </c>
    </row>
    <row r="14" spans="1:71" ht="13.5" customHeight="1">
      <c r="A14" s="29">
        <v>9</v>
      </c>
      <c r="B14" s="106" t="s">
        <v>305</v>
      </c>
      <c r="C14" s="121" t="s">
        <v>306</v>
      </c>
      <c r="D14" s="109" t="s">
        <v>307</v>
      </c>
      <c r="E14" s="135" t="s">
        <v>101</v>
      </c>
      <c r="F14" s="63">
        <v>60</v>
      </c>
      <c r="G14" s="96">
        <v>32</v>
      </c>
      <c r="H14" s="94"/>
      <c r="I14" s="94"/>
      <c r="J14" s="94"/>
      <c r="K14" s="98">
        <f t="shared" si="0"/>
        <v>446</v>
      </c>
      <c r="L14" s="96">
        <v>30</v>
      </c>
      <c r="M14" s="94" t="s">
        <v>101</v>
      </c>
      <c r="N14" s="94"/>
      <c r="O14" s="94"/>
      <c r="P14" s="98">
        <f t="shared" si="1"/>
        <v>534</v>
      </c>
      <c r="Q14" s="96">
        <v>30</v>
      </c>
      <c r="R14" s="94" t="s">
        <v>101</v>
      </c>
      <c r="S14" s="94"/>
      <c r="T14" s="94"/>
      <c r="U14" s="98">
        <f t="shared" si="2"/>
        <v>475</v>
      </c>
      <c r="V14" s="96">
        <v>30</v>
      </c>
      <c r="W14" s="94" t="s">
        <v>101</v>
      </c>
      <c r="X14" s="94"/>
      <c r="Y14" s="94"/>
      <c r="Z14" s="98">
        <f t="shared" si="3"/>
        <v>432</v>
      </c>
      <c r="AA14" s="96">
        <v>22</v>
      </c>
      <c r="AB14" s="94" t="s">
        <v>101</v>
      </c>
      <c r="AC14" s="94"/>
      <c r="AD14" s="94"/>
      <c r="AE14" s="98">
        <f t="shared" si="4"/>
        <v>433</v>
      </c>
      <c r="AF14" s="96">
        <v>44</v>
      </c>
      <c r="AG14" s="94"/>
      <c r="AH14" s="94"/>
      <c r="AI14" s="94"/>
      <c r="AJ14" s="98">
        <f t="shared" si="5"/>
        <v>503</v>
      </c>
      <c r="AK14" s="96">
        <v>26</v>
      </c>
      <c r="AL14" s="94"/>
      <c r="AM14" s="94"/>
      <c r="AN14" s="94"/>
      <c r="AO14" s="98">
        <f t="shared" si="6"/>
        <v>435</v>
      </c>
      <c r="AP14" s="96">
        <v>30</v>
      </c>
      <c r="AQ14" s="94" t="s">
        <v>101</v>
      </c>
      <c r="AR14" s="94"/>
      <c r="AS14" s="94"/>
      <c r="AT14" s="98">
        <f t="shared" si="7"/>
        <v>549</v>
      </c>
      <c r="AU14" s="96">
        <v>32</v>
      </c>
      <c r="AV14" s="94"/>
      <c r="AW14" s="94"/>
      <c r="AX14" s="94"/>
      <c r="AY14" s="98">
        <f t="shared" si="8"/>
        <v>383</v>
      </c>
      <c r="AZ14" s="96"/>
      <c r="BA14" s="94"/>
      <c r="BB14" s="94"/>
      <c r="BC14" s="94"/>
      <c r="BD14" s="98">
        <f t="shared" si="9"/>
      </c>
      <c r="BE14" s="96"/>
      <c r="BF14" s="94"/>
      <c r="BG14" s="94"/>
      <c r="BH14" s="94"/>
      <c r="BI14" s="98">
        <f t="shared" si="10"/>
      </c>
      <c r="BJ14" s="96"/>
      <c r="BK14" s="94"/>
      <c r="BL14" s="94"/>
      <c r="BM14" s="94"/>
      <c r="BN14" s="98">
        <f t="shared" si="11"/>
      </c>
      <c r="BO14" s="96"/>
      <c r="BP14" s="94"/>
      <c r="BQ14" s="94"/>
      <c r="BR14" s="94"/>
      <c r="BS14" s="98">
        <f t="shared" si="12"/>
      </c>
    </row>
    <row r="15" spans="1:71" ht="12.75">
      <c r="A15" s="29">
        <v>10</v>
      </c>
      <c r="B15" s="106" t="s">
        <v>308</v>
      </c>
      <c r="C15" s="121" t="s">
        <v>309</v>
      </c>
      <c r="D15" s="109" t="s">
        <v>110</v>
      </c>
      <c r="E15" s="135"/>
      <c r="F15" s="63">
        <v>74</v>
      </c>
      <c r="G15" s="96">
        <v>60</v>
      </c>
      <c r="H15" s="94"/>
      <c r="I15" s="94"/>
      <c r="J15" s="94"/>
      <c r="K15" s="98">
        <f t="shared" si="0"/>
        <v>506</v>
      </c>
      <c r="L15" s="96">
        <v>74</v>
      </c>
      <c r="M15" s="94"/>
      <c r="N15" s="94"/>
      <c r="O15" s="94"/>
      <c r="P15" s="98">
        <f t="shared" si="1"/>
        <v>608</v>
      </c>
      <c r="Q15" s="96">
        <v>74</v>
      </c>
      <c r="R15" s="94"/>
      <c r="S15" s="94"/>
      <c r="T15" s="94"/>
      <c r="U15" s="98">
        <f t="shared" si="2"/>
        <v>549</v>
      </c>
      <c r="V15" s="96">
        <v>60</v>
      </c>
      <c r="W15" s="94"/>
      <c r="X15" s="94"/>
      <c r="Y15" s="94"/>
      <c r="Z15" s="98">
        <f t="shared" si="3"/>
        <v>492</v>
      </c>
      <c r="AA15" s="96">
        <v>74</v>
      </c>
      <c r="AB15" s="94"/>
      <c r="AC15" s="94"/>
      <c r="AD15" s="94"/>
      <c r="AE15" s="98">
        <f t="shared" si="4"/>
        <v>507</v>
      </c>
      <c r="AF15" s="96">
        <v>74</v>
      </c>
      <c r="AG15" s="94"/>
      <c r="AH15" s="94"/>
      <c r="AI15" s="94"/>
      <c r="AJ15" s="98">
        <f t="shared" si="5"/>
        <v>577</v>
      </c>
      <c r="AK15" s="96">
        <v>60</v>
      </c>
      <c r="AL15" s="94"/>
      <c r="AM15" s="94"/>
      <c r="AN15" s="94"/>
      <c r="AO15" s="98">
        <f t="shared" si="6"/>
        <v>495</v>
      </c>
      <c r="AP15" s="96">
        <v>74</v>
      </c>
      <c r="AQ15" s="94"/>
      <c r="AR15" s="94"/>
      <c r="AS15" s="94"/>
      <c r="AT15" s="98">
        <f t="shared" si="7"/>
        <v>623</v>
      </c>
      <c r="AU15" s="96">
        <v>74</v>
      </c>
      <c r="AV15" s="94"/>
      <c r="AW15" s="94"/>
      <c r="AX15" s="94"/>
      <c r="AY15" s="98">
        <f t="shared" si="8"/>
        <v>457</v>
      </c>
      <c r="AZ15" s="96"/>
      <c r="BA15" s="94"/>
      <c r="BB15" s="94"/>
      <c r="BC15" s="94"/>
      <c r="BD15" s="98">
        <f t="shared" si="9"/>
      </c>
      <c r="BE15" s="96"/>
      <c r="BF15" s="94"/>
      <c r="BG15" s="94"/>
      <c r="BH15" s="94"/>
      <c r="BI15" s="98">
        <f t="shared" si="10"/>
      </c>
      <c r="BJ15" s="96"/>
      <c r="BK15" s="94"/>
      <c r="BL15" s="94"/>
      <c r="BM15" s="94"/>
      <c r="BN15" s="98">
        <f t="shared" si="11"/>
      </c>
      <c r="BO15" s="96"/>
      <c r="BP15" s="94"/>
      <c r="BQ15" s="94"/>
      <c r="BR15" s="94"/>
      <c r="BS15" s="98">
        <f t="shared" si="12"/>
      </c>
    </row>
    <row r="16" spans="1:71" ht="12.75">
      <c r="A16" s="29">
        <v>11</v>
      </c>
      <c r="B16" s="106" t="s">
        <v>310</v>
      </c>
      <c r="C16" s="121" t="s">
        <v>311</v>
      </c>
      <c r="D16" s="109" t="s">
        <v>312</v>
      </c>
      <c r="E16" s="135" t="s">
        <v>101</v>
      </c>
      <c r="F16" s="63">
        <v>90</v>
      </c>
      <c r="G16" s="96">
        <v>84</v>
      </c>
      <c r="H16" s="94"/>
      <c r="I16" s="94"/>
      <c r="J16" s="94"/>
      <c r="K16" s="98">
        <f t="shared" si="0"/>
        <v>590</v>
      </c>
      <c r="L16" s="96">
        <v>45</v>
      </c>
      <c r="M16" s="94" t="s">
        <v>101</v>
      </c>
      <c r="N16" s="94"/>
      <c r="O16" s="94"/>
      <c r="P16" s="98">
        <f t="shared" si="1"/>
        <v>698</v>
      </c>
      <c r="Q16" s="96">
        <v>57</v>
      </c>
      <c r="R16" s="94"/>
      <c r="S16" s="94"/>
      <c r="T16" s="94"/>
      <c r="U16" s="98">
        <f t="shared" si="2"/>
        <v>606</v>
      </c>
      <c r="V16" s="96">
        <v>45</v>
      </c>
      <c r="W16" s="94" t="s">
        <v>101</v>
      </c>
      <c r="X16" s="94"/>
      <c r="Y16" s="94"/>
      <c r="Z16" s="98">
        <f t="shared" si="3"/>
        <v>582</v>
      </c>
      <c r="AA16" s="96">
        <v>84</v>
      </c>
      <c r="AB16" s="94"/>
      <c r="AC16" s="94"/>
      <c r="AD16" s="94"/>
      <c r="AE16" s="98">
        <f t="shared" si="4"/>
        <v>591</v>
      </c>
      <c r="AF16" s="96">
        <v>69</v>
      </c>
      <c r="AG16" s="94"/>
      <c r="AH16" s="94"/>
      <c r="AI16" s="94"/>
      <c r="AJ16" s="98">
        <f t="shared" si="5"/>
        <v>646</v>
      </c>
      <c r="AK16" s="96">
        <v>66</v>
      </c>
      <c r="AL16" s="94"/>
      <c r="AM16" s="94"/>
      <c r="AN16" s="94"/>
      <c r="AO16" s="98">
        <f t="shared" si="6"/>
        <v>561</v>
      </c>
      <c r="AP16" s="96">
        <v>84</v>
      </c>
      <c r="AQ16" s="94"/>
      <c r="AR16" s="94"/>
      <c r="AS16" s="94"/>
      <c r="AT16" s="98">
        <f t="shared" si="7"/>
        <v>707</v>
      </c>
      <c r="AU16" s="96">
        <v>84</v>
      </c>
      <c r="AV16" s="94"/>
      <c r="AW16" s="94"/>
      <c r="AX16" s="94"/>
      <c r="AY16" s="98">
        <f t="shared" si="8"/>
        <v>541</v>
      </c>
      <c r="AZ16" s="96"/>
      <c r="BA16" s="94"/>
      <c r="BB16" s="94"/>
      <c r="BC16" s="94"/>
      <c r="BD16" s="98">
        <f t="shared" si="9"/>
      </c>
      <c r="BE16" s="96"/>
      <c r="BF16" s="94"/>
      <c r="BG16" s="94"/>
      <c r="BH16" s="94"/>
      <c r="BI16" s="98">
        <f t="shared" si="10"/>
      </c>
      <c r="BJ16" s="96"/>
      <c r="BK16" s="94"/>
      <c r="BL16" s="94"/>
      <c r="BM16" s="94"/>
      <c r="BN16" s="98">
        <f t="shared" si="11"/>
      </c>
      <c r="BO16" s="96"/>
      <c r="BP16" s="94"/>
      <c r="BQ16" s="94"/>
      <c r="BR16" s="94"/>
      <c r="BS16" s="98">
        <f t="shared" si="12"/>
      </c>
    </row>
    <row r="17" spans="1:71" ht="12.75">
      <c r="A17" s="29">
        <v>12</v>
      </c>
      <c r="B17" s="106" t="s">
        <v>313</v>
      </c>
      <c r="C17" s="121" t="s">
        <v>314</v>
      </c>
      <c r="D17" s="109" t="s">
        <v>315</v>
      </c>
      <c r="E17" s="135"/>
      <c r="F17" s="63">
        <v>57</v>
      </c>
      <c r="G17" s="96">
        <v>57</v>
      </c>
      <c r="H17" s="94"/>
      <c r="I17" s="94"/>
      <c r="J17" s="94"/>
      <c r="K17" s="98">
        <f t="shared" si="0"/>
        <v>647</v>
      </c>
      <c r="L17" s="96">
        <v>57</v>
      </c>
      <c r="M17" s="94"/>
      <c r="N17" s="94"/>
      <c r="O17" s="94"/>
      <c r="P17" s="98">
        <f t="shared" si="1"/>
        <v>755</v>
      </c>
      <c r="Q17" s="96">
        <v>57</v>
      </c>
      <c r="R17" s="94"/>
      <c r="S17" s="94"/>
      <c r="T17" s="94"/>
      <c r="U17" s="98">
        <f t="shared" si="2"/>
        <v>663</v>
      </c>
      <c r="V17" s="96">
        <v>57</v>
      </c>
      <c r="W17" s="94"/>
      <c r="X17" s="94"/>
      <c r="Y17" s="94"/>
      <c r="Z17" s="98">
        <f t="shared" si="3"/>
        <v>639</v>
      </c>
      <c r="AA17" s="96">
        <v>39</v>
      </c>
      <c r="AB17" s="94"/>
      <c r="AC17" s="94"/>
      <c r="AD17" s="94"/>
      <c r="AE17" s="98">
        <f t="shared" si="4"/>
        <v>630</v>
      </c>
      <c r="AF17" s="96">
        <v>57</v>
      </c>
      <c r="AG17" s="94"/>
      <c r="AH17" s="94"/>
      <c r="AI17" s="94"/>
      <c r="AJ17" s="98">
        <f t="shared" si="5"/>
        <v>703</v>
      </c>
      <c r="AK17" s="96">
        <v>57</v>
      </c>
      <c r="AL17" s="94"/>
      <c r="AM17" s="94"/>
      <c r="AN17" s="94"/>
      <c r="AO17" s="98">
        <f t="shared" si="6"/>
        <v>618</v>
      </c>
      <c r="AP17" s="96">
        <v>57</v>
      </c>
      <c r="AQ17" s="94"/>
      <c r="AR17" s="94"/>
      <c r="AS17" s="94"/>
      <c r="AT17" s="98">
        <f t="shared" si="7"/>
        <v>764</v>
      </c>
      <c r="AU17" s="96">
        <v>48</v>
      </c>
      <c r="AV17" s="94"/>
      <c r="AW17" s="94"/>
      <c r="AX17" s="94"/>
      <c r="AY17" s="98">
        <f t="shared" si="8"/>
        <v>589</v>
      </c>
      <c r="AZ17" s="96"/>
      <c r="BA17" s="94"/>
      <c r="BB17" s="94"/>
      <c r="BC17" s="94"/>
      <c r="BD17" s="98">
        <f t="shared" si="9"/>
      </c>
      <c r="BE17" s="96"/>
      <c r="BF17" s="94"/>
      <c r="BG17" s="94"/>
      <c r="BH17" s="94"/>
      <c r="BI17" s="98">
        <f t="shared" si="10"/>
      </c>
      <c r="BJ17" s="96"/>
      <c r="BK17" s="94"/>
      <c r="BL17" s="94"/>
      <c r="BM17" s="94"/>
      <c r="BN17" s="98">
        <f t="shared" si="11"/>
      </c>
      <c r="BO17" s="96"/>
      <c r="BP17" s="94"/>
      <c r="BQ17" s="94"/>
      <c r="BR17" s="94"/>
      <c r="BS17" s="98">
        <f t="shared" si="12"/>
      </c>
    </row>
    <row r="18" spans="1:71" ht="12.75">
      <c r="A18" s="29">
        <v>13</v>
      </c>
      <c r="B18" s="106" t="s">
        <v>316</v>
      </c>
      <c r="C18" s="121" t="s">
        <v>317</v>
      </c>
      <c r="D18" s="109" t="s">
        <v>293</v>
      </c>
      <c r="E18" s="135"/>
      <c r="F18" s="63">
        <v>61</v>
      </c>
      <c r="G18" s="96">
        <v>61</v>
      </c>
      <c r="H18" s="94"/>
      <c r="I18" s="94"/>
      <c r="J18" s="94"/>
      <c r="K18" s="98">
        <f t="shared" si="0"/>
        <v>708</v>
      </c>
      <c r="L18" s="96">
        <v>61</v>
      </c>
      <c r="M18" s="94"/>
      <c r="N18" s="94"/>
      <c r="O18" s="94"/>
      <c r="P18" s="98">
        <f t="shared" si="1"/>
        <v>816</v>
      </c>
      <c r="Q18" s="96">
        <v>42</v>
      </c>
      <c r="R18" s="94"/>
      <c r="S18" s="94"/>
      <c r="T18" s="94"/>
      <c r="U18" s="98">
        <f t="shared" si="2"/>
        <v>705</v>
      </c>
      <c r="V18" s="96">
        <v>42</v>
      </c>
      <c r="W18" s="94"/>
      <c r="X18" s="94"/>
      <c r="Y18" s="94"/>
      <c r="Z18" s="98">
        <f t="shared" si="3"/>
        <v>681</v>
      </c>
      <c r="AA18" s="96">
        <v>21</v>
      </c>
      <c r="AB18" s="94"/>
      <c r="AC18" s="94"/>
      <c r="AD18" s="94"/>
      <c r="AE18" s="98">
        <f t="shared" si="4"/>
        <v>651</v>
      </c>
      <c r="AF18" s="96">
        <v>61</v>
      </c>
      <c r="AG18" s="94"/>
      <c r="AH18" s="94"/>
      <c r="AI18" s="94"/>
      <c r="AJ18" s="98">
        <f t="shared" si="5"/>
        <v>764</v>
      </c>
      <c r="AK18" s="96">
        <v>61</v>
      </c>
      <c r="AL18" s="94"/>
      <c r="AM18" s="94"/>
      <c r="AN18" s="94"/>
      <c r="AO18" s="98">
        <f t="shared" si="6"/>
        <v>679</v>
      </c>
      <c r="AP18" s="96">
        <v>61</v>
      </c>
      <c r="AQ18" s="94"/>
      <c r="AR18" s="94"/>
      <c r="AS18" s="94"/>
      <c r="AT18" s="98">
        <f t="shared" si="7"/>
        <v>825</v>
      </c>
      <c r="AU18" s="96">
        <v>61</v>
      </c>
      <c r="AV18" s="94"/>
      <c r="AW18" s="94"/>
      <c r="AX18" s="94"/>
      <c r="AY18" s="98">
        <f t="shared" si="8"/>
        <v>650</v>
      </c>
      <c r="AZ18" s="96"/>
      <c r="BA18" s="94"/>
      <c r="BB18" s="94"/>
      <c r="BC18" s="94"/>
      <c r="BD18" s="98">
        <f t="shared" si="9"/>
      </c>
      <c r="BE18" s="96"/>
      <c r="BF18" s="94"/>
      <c r="BG18" s="94"/>
      <c r="BH18" s="94"/>
      <c r="BI18" s="98">
        <f t="shared" si="10"/>
      </c>
      <c r="BJ18" s="96"/>
      <c r="BK18" s="94"/>
      <c r="BL18" s="94"/>
      <c r="BM18" s="94"/>
      <c r="BN18" s="98">
        <f t="shared" si="11"/>
      </c>
      <c r="BO18" s="96"/>
      <c r="BP18" s="94"/>
      <c r="BQ18" s="94"/>
      <c r="BR18" s="94"/>
      <c r="BS18" s="98">
        <f t="shared" si="12"/>
      </c>
    </row>
    <row r="19" spans="1:71" ht="12.75">
      <c r="A19" s="29">
        <v>14</v>
      </c>
      <c r="B19" s="106" t="s">
        <v>318</v>
      </c>
      <c r="C19" s="121" t="s">
        <v>319</v>
      </c>
      <c r="D19" s="109" t="s">
        <v>259</v>
      </c>
      <c r="E19" s="135"/>
      <c r="F19" s="63">
        <v>45</v>
      </c>
      <c r="G19" s="96">
        <v>45</v>
      </c>
      <c r="H19" s="94"/>
      <c r="I19" s="94"/>
      <c r="J19" s="94"/>
      <c r="K19" s="98">
        <f t="shared" si="0"/>
        <v>753</v>
      </c>
      <c r="L19" s="96">
        <v>45</v>
      </c>
      <c r="M19" s="94"/>
      <c r="N19" s="94"/>
      <c r="O19" s="94"/>
      <c r="P19" s="98">
        <f t="shared" si="1"/>
        <v>861</v>
      </c>
      <c r="Q19" s="96">
        <v>45</v>
      </c>
      <c r="R19" s="94"/>
      <c r="S19" s="94"/>
      <c r="T19" s="94"/>
      <c r="U19" s="98">
        <f t="shared" si="2"/>
        <v>750</v>
      </c>
      <c r="V19" s="96">
        <v>45</v>
      </c>
      <c r="W19" s="94"/>
      <c r="X19" s="94"/>
      <c r="Y19" s="94"/>
      <c r="Z19" s="98">
        <f t="shared" si="3"/>
        <v>726</v>
      </c>
      <c r="AA19" s="96">
        <v>33</v>
      </c>
      <c r="AB19" s="94"/>
      <c r="AC19" s="94"/>
      <c r="AD19" s="94"/>
      <c r="AE19" s="98">
        <f t="shared" si="4"/>
        <v>684</v>
      </c>
      <c r="AF19" s="96">
        <v>45</v>
      </c>
      <c r="AG19" s="94"/>
      <c r="AH19" s="94"/>
      <c r="AI19" s="94"/>
      <c r="AJ19" s="98">
        <f t="shared" si="5"/>
        <v>809</v>
      </c>
      <c r="AK19" s="96">
        <v>45</v>
      </c>
      <c r="AL19" s="94"/>
      <c r="AM19" s="94"/>
      <c r="AN19" s="94"/>
      <c r="AO19" s="98">
        <f t="shared" si="6"/>
        <v>724</v>
      </c>
      <c r="AP19" s="96">
        <v>33</v>
      </c>
      <c r="AQ19" s="94"/>
      <c r="AR19" s="94"/>
      <c r="AS19" s="94"/>
      <c r="AT19" s="98">
        <f t="shared" si="7"/>
        <v>858</v>
      </c>
      <c r="AU19" s="96">
        <v>45</v>
      </c>
      <c r="AV19" s="94"/>
      <c r="AW19" s="94"/>
      <c r="AX19" s="94"/>
      <c r="AY19" s="98">
        <f t="shared" si="8"/>
        <v>695</v>
      </c>
      <c r="AZ19" s="96"/>
      <c r="BA19" s="94"/>
      <c r="BB19" s="94"/>
      <c r="BC19" s="94"/>
      <c r="BD19" s="98">
        <f t="shared" si="9"/>
      </c>
      <c r="BE19" s="96"/>
      <c r="BF19" s="94"/>
      <c r="BG19" s="94"/>
      <c r="BH19" s="94"/>
      <c r="BI19" s="98">
        <f t="shared" si="10"/>
      </c>
      <c r="BJ19" s="96"/>
      <c r="BK19" s="94"/>
      <c r="BL19" s="94"/>
      <c r="BM19" s="94"/>
      <c r="BN19" s="98">
        <f t="shared" si="11"/>
      </c>
      <c r="BO19" s="96"/>
      <c r="BP19" s="94"/>
      <c r="BQ19" s="94"/>
      <c r="BR19" s="94"/>
      <c r="BS19" s="98">
        <f t="shared" si="12"/>
      </c>
    </row>
    <row r="20" spans="1:71" ht="12.75">
      <c r="A20" s="29">
        <v>15</v>
      </c>
      <c r="B20" s="106" t="s">
        <v>320</v>
      </c>
      <c r="C20" s="121" t="s">
        <v>321</v>
      </c>
      <c r="D20" s="109" t="s">
        <v>121</v>
      </c>
      <c r="E20" s="14"/>
      <c r="F20" s="63">
        <v>39</v>
      </c>
      <c r="G20" s="96">
        <v>30</v>
      </c>
      <c r="H20" s="94"/>
      <c r="I20" s="94"/>
      <c r="J20" s="94"/>
      <c r="K20" s="98">
        <f t="shared" si="0"/>
        <v>783</v>
      </c>
      <c r="L20" s="96">
        <v>30</v>
      </c>
      <c r="M20" s="94"/>
      <c r="N20" s="94"/>
      <c r="O20" s="94"/>
      <c r="P20" s="98">
        <f t="shared" si="1"/>
        <v>891</v>
      </c>
      <c r="Q20" s="96">
        <v>30</v>
      </c>
      <c r="R20" s="94"/>
      <c r="S20" s="94"/>
      <c r="T20" s="94"/>
      <c r="U20" s="98">
        <f t="shared" si="2"/>
        <v>780</v>
      </c>
      <c r="V20" s="96">
        <v>39</v>
      </c>
      <c r="W20" s="94"/>
      <c r="X20" s="94"/>
      <c r="Y20" s="94"/>
      <c r="Z20" s="98">
        <f t="shared" si="3"/>
        <v>765</v>
      </c>
      <c r="AA20" s="96">
        <v>30</v>
      </c>
      <c r="AB20" s="94"/>
      <c r="AC20" s="94"/>
      <c r="AD20" s="94"/>
      <c r="AE20" s="98">
        <f t="shared" si="4"/>
        <v>714</v>
      </c>
      <c r="AF20" s="96">
        <v>39</v>
      </c>
      <c r="AG20" s="94"/>
      <c r="AH20" s="94"/>
      <c r="AI20" s="94"/>
      <c r="AJ20" s="98">
        <f t="shared" si="5"/>
        <v>848</v>
      </c>
      <c r="AK20" s="96">
        <v>27</v>
      </c>
      <c r="AL20" s="94"/>
      <c r="AM20" s="94"/>
      <c r="AN20" s="94"/>
      <c r="AO20" s="98">
        <f t="shared" si="6"/>
        <v>751</v>
      </c>
      <c r="AP20" s="96">
        <v>30</v>
      </c>
      <c r="AQ20" s="94"/>
      <c r="AR20" s="94"/>
      <c r="AS20" s="94"/>
      <c r="AT20" s="98">
        <f t="shared" si="7"/>
        <v>888</v>
      </c>
      <c r="AU20" s="96">
        <v>30</v>
      </c>
      <c r="AV20" s="94"/>
      <c r="AW20" s="94"/>
      <c r="AX20" s="94"/>
      <c r="AY20" s="98">
        <f t="shared" si="8"/>
        <v>725</v>
      </c>
      <c r="AZ20" s="96"/>
      <c r="BA20" s="94"/>
      <c r="BB20" s="94"/>
      <c r="BC20" s="94"/>
      <c r="BD20" s="98">
        <f t="shared" si="9"/>
      </c>
      <c r="BE20" s="96"/>
      <c r="BF20" s="94"/>
      <c r="BG20" s="94"/>
      <c r="BH20" s="94"/>
      <c r="BI20" s="98">
        <f t="shared" si="10"/>
      </c>
      <c r="BJ20" s="96"/>
      <c r="BK20" s="94"/>
      <c r="BL20" s="94"/>
      <c r="BM20" s="94"/>
      <c r="BN20" s="98">
        <f t="shared" si="11"/>
      </c>
      <c r="BO20" s="96"/>
      <c r="BP20" s="94"/>
      <c r="BQ20" s="94"/>
      <c r="BR20" s="94"/>
      <c r="BS20" s="98">
        <f t="shared" si="12"/>
      </c>
    </row>
    <row r="21" spans="1:71" ht="12.75">
      <c r="A21" s="29">
        <v>16</v>
      </c>
      <c r="B21" s="106" t="s">
        <v>322</v>
      </c>
      <c r="C21" s="121" t="s">
        <v>323</v>
      </c>
      <c r="D21" s="109" t="s">
        <v>324</v>
      </c>
      <c r="E21" s="14" t="s">
        <v>101</v>
      </c>
      <c r="F21" s="63">
        <v>52</v>
      </c>
      <c r="G21" s="96">
        <v>38</v>
      </c>
      <c r="H21" s="94"/>
      <c r="I21" s="94"/>
      <c r="J21" s="94"/>
      <c r="K21" s="98">
        <f t="shared" si="0"/>
        <v>821</v>
      </c>
      <c r="L21" s="96">
        <v>38</v>
      </c>
      <c r="M21" s="94"/>
      <c r="N21" s="94"/>
      <c r="O21" s="94"/>
      <c r="P21" s="98">
        <f t="shared" si="1"/>
        <v>929</v>
      </c>
      <c r="Q21" s="96">
        <v>36</v>
      </c>
      <c r="R21" s="94"/>
      <c r="S21" s="94"/>
      <c r="T21" s="94"/>
      <c r="U21" s="98">
        <f t="shared" si="2"/>
        <v>816</v>
      </c>
      <c r="V21" s="96">
        <v>38</v>
      </c>
      <c r="W21" s="94"/>
      <c r="X21" s="94"/>
      <c r="Y21" s="94"/>
      <c r="Z21" s="98">
        <f t="shared" si="3"/>
        <v>803</v>
      </c>
      <c r="AA21" s="96">
        <v>26</v>
      </c>
      <c r="AB21" s="94" t="s">
        <v>101</v>
      </c>
      <c r="AC21" s="94"/>
      <c r="AD21" s="94"/>
      <c r="AE21" s="98">
        <f t="shared" si="4"/>
        <v>766</v>
      </c>
      <c r="AF21" s="96">
        <v>26</v>
      </c>
      <c r="AG21" s="94" t="s">
        <v>101</v>
      </c>
      <c r="AH21" s="94"/>
      <c r="AI21" s="94"/>
      <c r="AJ21" s="98">
        <f t="shared" si="5"/>
        <v>900</v>
      </c>
      <c r="AK21" s="96">
        <v>26</v>
      </c>
      <c r="AL21" s="94" t="s">
        <v>101</v>
      </c>
      <c r="AM21" s="94"/>
      <c r="AN21" s="94"/>
      <c r="AO21" s="98">
        <f t="shared" si="6"/>
        <v>803</v>
      </c>
      <c r="AP21" s="96">
        <v>26</v>
      </c>
      <c r="AQ21" s="94" t="s">
        <v>101</v>
      </c>
      <c r="AR21" s="94"/>
      <c r="AS21" s="94"/>
      <c r="AT21" s="98">
        <f t="shared" si="7"/>
        <v>940</v>
      </c>
      <c r="AU21" s="96">
        <v>38</v>
      </c>
      <c r="AV21" s="94"/>
      <c r="AW21" s="94"/>
      <c r="AX21" s="94"/>
      <c r="AY21" s="98">
        <f t="shared" si="8"/>
        <v>763</v>
      </c>
      <c r="AZ21" s="96"/>
      <c r="BA21" s="94"/>
      <c r="BB21" s="94"/>
      <c r="BC21" s="94"/>
      <c r="BD21" s="98">
        <f t="shared" si="9"/>
      </c>
      <c r="BE21" s="96"/>
      <c r="BF21" s="94"/>
      <c r="BG21" s="94"/>
      <c r="BH21" s="94"/>
      <c r="BI21" s="98">
        <f t="shared" si="10"/>
      </c>
      <c r="BJ21" s="96"/>
      <c r="BK21" s="94"/>
      <c r="BL21" s="94"/>
      <c r="BM21" s="94"/>
      <c r="BN21" s="98">
        <f t="shared" si="11"/>
      </c>
      <c r="BO21" s="96"/>
      <c r="BP21" s="94"/>
      <c r="BQ21" s="94"/>
      <c r="BR21" s="94"/>
      <c r="BS21" s="98">
        <f t="shared" si="12"/>
      </c>
    </row>
    <row r="22" spans="1:71" ht="12.75">
      <c r="A22" s="29">
        <v>17</v>
      </c>
      <c r="B22" s="106" t="s">
        <v>325</v>
      </c>
      <c r="C22" s="121" t="s">
        <v>326</v>
      </c>
      <c r="D22" s="109" t="s">
        <v>115</v>
      </c>
      <c r="E22" s="135" t="s">
        <v>101</v>
      </c>
      <c r="F22" s="63">
        <v>70</v>
      </c>
      <c r="G22" s="96">
        <v>39</v>
      </c>
      <c r="H22" s="94"/>
      <c r="I22" s="94"/>
      <c r="J22" s="94"/>
      <c r="K22" s="98">
        <f t="shared" si="0"/>
        <v>860</v>
      </c>
      <c r="L22" s="96">
        <v>39</v>
      </c>
      <c r="M22" s="94"/>
      <c r="N22" s="94"/>
      <c r="O22" s="94"/>
      <c r="P22" s="98">
        <f t="shared" si="1"/>
        <v>968</v>
      </c>
      <c r="Q22" s="96">
        <v>39</v>
      </c>
      <c r="R22" s="94"/>
      <c r="S22" s="94"/>
      <c r="T22" s="94"/>
      <c r="U22" s="98">
        <f t="shared" si="2"/>
        <v>855</v>
      </c>
      <c r="V22" s="96">
        <v>39</v>
      </c>
      <c r="W22" s="94"/>
      <c r="X22" s="94"/>
      <c r="Y22" s="94"/>
      <c r="Z22" s="98">
        <f t="shared" si="3"/>
        <v>842</v>
      </c>
      <c r="AA22" s="96">
        <v>39</v>
      </c>
      <c r="AB22" s="94"/>
      <c r="AC22" s="94"/>
      <c r="AD22" s="94"/>
      <c r="AE22" s="98">
        <f t="shared" si="4"/>
        <v>805</v>
      </c>
      <c r="AF22" s="96">
        <v>35</v>
      </c>
      <c r="AG22" s="94" t="s">
        <v>101</v>
      </c>
      <c r="AH22" s="94"/>
      <c r="AI22" s="94"/>
      <c r="AJ22" s="98">
        <f t="shared" si="5"/>
        <v>970</v>
      </c>
      <c r="AK22" s="96">
        <v>39</v>
      </c>
      <c r="AL22" s="94"/>
      <c r="AM22" s="94"/>
      <c r="AN22" s="94"/>
      <c r="AO22" s="98">
        <f t="shared" si="6"/>
        <v>842</v>
      </c>
      <c r="AP22" s="96">
        <v>35</v>
      </c>
      <c r="AQ22" s="94" t="s">
        <v>101</v>
      </c>
      <c r="AR22" s="94"/>
      <c r="AS22" s="94"/>
      <c r="AT22" s="98">
        <f t="shared" si="7"/>
        <v>1010</v>
      </c>
      <c r="AU22" s="96">
        <v>35</v>
      </c>
      <c r="AV22" s="94" t="s">
        <v>101</v>
      </c>
      <c r="AW22" s="94"/>
      <c r="AX22" s="94"/>
      <c r="AY22" s="98">
        <f t="shared" si="8"/>
        <v>833</v>
      </c>
      <c r="AZ22" s="96"/>
      <c r="BA22" s="94"/>
      <c r="BB22" s="94"/>
      <c r="BC22" s="94"/>
      <c r="BD22" s="98">
        <f t="shared" si="9"/>
      </c>
      <c r="BE22" s="96"/>
      <c r="BF22" s="94"/>
      <c r="BG22" s="94"/>
      <c r="BH22" s="94"/>
      <c r="BI22" s="98">
        <f t="shared" si="10"/>
      </c>
      <c r="BJ22" s="96"/>
      <c r="BK22" s="94"/>
      <c r="BL22" s="94"/>
      <c r="BM22" s="94"/>
      <c r="BN22" s="98">
        <f t="shared" si="11"/>
      </c>
      <c r="BO22" s="96"/>
      <c r="BP22" s="94"/>
      <c r="BQ22" s="94"/>
      <c r="BR22" s="94"/>
      <c r="BS22" s="98">
        <f t="shared" si="12"/>
      </c>
    </row>
    <row r="23" spans="1:71" ht="12.75">
      <c r="A23" s="29">
        <v>18</v>
      </c>
      <c r="B23" s="106" t="s">
        <v>327</v>
      </c>
      <c r="C23" s="121" t="s">
        <v>328</v>
      </c>
      <c r="D23" s="109" t="s">
        <v>103</v>
      </c>
      <c r="E23" s="14" t="s">
        <v>101</v>
      </c>
      <c r="F23" s="63">
        <v>42</v>
      </c>
      <c r="G23" s="96">
        <v>21</v>
      </c>
      <c r="H23" s="94" t="s">
        <v>101</v>
      </c>
      <c r="I23" s="94"/>
      <c r="J23" s="94"/>
      <c r="K23" s="98">
        <f t="shared" si="0"/>
        <v>902</v>
      </c>
      <c r="L23" s="96">
        <v>21</v>
      </c>
      <c r="M23" s="94" t="s">
        <v>101</v>
      </c>
      <c r="N23" s="94"/>
      <c r="O23" s="94"/>
      <c r="P23" s="98">
        <f t="shared" si="1"/>
        <v>1010</v>
      </c>
      <c r="Q23" s="96">
        <v>16</v>
      </c>
      <c r="R23" s="94" t="s">
        <v>101</v>
      </c>
      <c r="S23" s="94"/>
      <c r="T23" s="94"/>
      <c r="U23" s="98">
        <f t="shared" si="2"/>
        <v>887</v>
      </c>
      <c r="V23" s="96">
        <v>16</v>
      </c>
      <c r="W23" s="94" t="s">
        <v>101</v>
      </c>
      <c r="X23" s="94"/>
      <c r="Y23" s="94"/>
      <c r="Z23" s="98">
        <f t="shared" si="3"/>
        <v>874</v>
      </c>
      <c r="AA23" s="96">
        <v>21</v>
      </c>
      <c r="AB23" s="94"/>
      <c r="AC23" s="94"/>
      <c r="AD23" s="94"/>
      <c r="AE23" s="98">
        <f t="shared" si="4"/>
        <v>826</v>
      </c>
      <c r="AF23" s="96">
        <v>27</v>
      </c>
      <c r="AG23" s="94"/>
      <c r="AH23" s="94"/>
      <c r="AI23" s="94"/>
      <c r="AJ23" s="98">
        <f t="shared" si="5"/>
        <v>997</v>
      </c>
      <c r="AK23" s="96">
        <v>27</v>
      </c>
      <c r="AL23" s="94"/>
      <c r="AM23" s="94"/>
      <c r="AN23" s="94"/>
      <c r="AO23" s="98">
        <f t="shared" si="6"/>
        <v>869</v>
      </c>
      <c r="AP23" s="96">
        <v>21</v>
      </c>
      <c r="AQ23" s="94" t="s">
        <v>101</v>
      </c>
      <c r="AR23" s="94"/>
      <c r="AS23" s="94"/>
      <c r="AT23" s="98">
        <f t="shared" si="7"/>
        <v>1052</v>
      </c>
      <c r="AU23" s="96">
        <v>16</v>
      </c>
      <c r="AV23" s="94" t="s">
        <v>101</v>
      </c>
      <c r="AW23" s="94"/>
      <c r="AX23" s="94"/>
      <c r="AY23" s="98">
        <f t="shared" si="8"/>
        <v>865</v>
      </c>
      <c r="AZ23" s="96"/>
      <c r="BA23" s="94"/>
      <c r="BB23" s="94"/>
      <c r="BC23" s="94"/>
      <c r="BD23" s="98">
        <f t="shared" si="9"/>
      </c>
      <c r="BE23" s="96"/>
      <c r="BF23" s="94"/>
      <c r="BG23" s="94"/>
      <c r="BH23" s="94"/>
      <c r="BI23" s="98">
        <f t="shared" si="10"/>
      </c>
      <c r="BJ23" s="96"/>
      <c r="BK23" s="94"/>
      <c r="BL23" s="94"/>
      <c r="BM23" s="94"/>
      <c r="BN23" s="98">
        <f t="shared" si="11"/>
      </c>
      <c r="BO23" s="96"/>
      <c r="BP23" s="94"/>
      <c r="BQ23" s="94"/>
      <c r="BR23" s="94"/>
      <c r="BS23" s="98">
        <f t="shared" si="12"/>
      </c>
    </row>
    <row r="24" spans="1:71" ht="12.75">
      <c r="A24" s="29">
        <v>19</v>
      </c>
      <c r="B24" s="106" t="s">
        <v>329</v>
      </c>
      <c r="C24" s="121" t="s">
        <v>330</v>
      </c>
      <c r="D24" s="109" t="s">
        <v>331</v>
      </c>
      <c r="E24" s="135"/>
      <c r="F24" s="63">
        <v>33</v>
      </c>
      <c r="G24" s="96">
        <v>30</v>
      </c>
      <c r="H24" s="94"/>
      <c r="I24" s="94"/>
      <c r="J24" s="94"/>
      <c r="K24" s="98">
        <f t="shared" si="0"/>
        <v>932</v>
      </c>
      <c r="L24" s="96">
        <v>33</v>
      </c>
      <c r="M24" s="94"/>
      <c r="N24" s="94"/>
      <c r="O24" s="94"/>
      <c r="P24" s="98">
        <f t="shared" si="1"/>
        <v>1043</v>
      </c>
      <c r="Q24" s="96">
        <v>30</v>
      </c>
      <c r="R24" s="94"/>
      <c r="S24" s="94"/>
      <c r="T24" s="94"/>
      <c r="U24" s="98">
        <f t="shared" si="2"/>
        <v>917</v>
      </c>
      <c r="V24" s="96">
        <v>33</v>
      </c>
      <c r="W24" s="94"/>
      <c r="X24" s="94"/>
      <c r="Y24" s="94"/>
      <c r="Z24" s="98">
        <f t="shared" si="3"/>
        <v>907</v>
      </c>
      <c r="AA24" s="96">
        <v>24</v>
      </c>
      <c r="AB24" s="94"/>
      <c r="AC24" s="94"/>
      <c r="AD24" s="94"/>
      <c r="AE24" s="98">
        <f t="shared" si="4"/>
        <v>850</v>
      </c>
      <c r="AF24" s="96">
        <v>33</v>
      </c>
      <c r="AG24" s="94"/>
      <c r="AH24" s="94"/>
      <c r="AI24" s="94"/>
      <c r="AJ24" s="98">
        <f t="shared" si="5"/>
        <v>1030</v>
      </c>
      <c r="AK24" s="96">
        <v>30</v>
      </c>
      <c r="AL24" s="94"/>
      <c r="AM24" s="94"/>
      <c r="AN24" s="94"/>
      <c r="AO24" s="98">
        <f t="shared" si="6"/>
        <v>899</v>
      </c>
      <c r="AP24" s="96">
        <v>33</v>
      </c>
      <c r="AQ24" s="94"/>
      <c r="AR24" s="94"/>
      <c r="AS24" s="94"/>
      <c r="AT24" s="98">
        <f t="shared" si="7"/>
        <v>1085</v>
      </c>
      <c r="AU24" s="96">
        <v>33</v>
      </c>
      <c r="AV24" s="94"/>
      <c r="AW24" s="94"/>
      <c r="AX24" s="94"/>
      <c r="AY24" s="98">
        <f t="shared" si="8"/>
        <v>898</v>
      </c>
      <c r="AZ24" s="96"/>
      <c r="BA24" s="94"/>
      <c r="BB24" s="94"/>
      <c r="BC24" s="94"/>
      <c r="BD24" s="98">
        <f t="shared" si="9"/>
      </c>
      <c r="BE24" s="96"/>
      <c r="BF24" s="94"/>
      <c r="BG24" s="94"/>
      <c r="BH24" s="94"/>
      <c r="BI24" s="98">
        <f t="shared" si="10"/>
      </c>
      <c r="BJ24" s="96"/>
      <c r="BK24" s="94"/>
      <c r="BL24" s="94"/>
      <c r="BM24" s="94"/>
      <c r="BN24" s="98">
        <f t="shared" si="11"/>
      </c>
      <c r="BO24" s="96"/>
      <c r="BP24" s="94"/>
      <c r="BQ24" s="94"/>
      <c r="BR24" s="94"/>
      <c r="BS24" s="98">
        <f t="shared" si="12"/>
      </c>
    </row>
    <row r="25" spans="1:71" ht="12.75">
      <c r="A25" s="29">
        <v>20</v>
      </c>
      <c r="B25" s="106"/>
      <c r="C25" s="121"/>
      <c r="D25" s="109"/>
      <c r="E25" s="135"/>
      <c r="F25" s="63"/>
      <c r="G25" s="96"/>
      <c r="H25" s="94"/>
      <c r="I25" s="94"/>
      <c r="J25" s="94"/>
      <c r="K25" s="98">
        <f t="shared" si="0"/>
      </c>
      <c r="L25" s="96"/>
      <c r="M25" s="94"/>
      <c r="N25" s="94"/>
      <c r="O25" s="94"/>
      <c r="P25" s="98">
        <f t="shared" si="1"/>
      </c>
      <c r="Q25" s="96"/>
      <c r="R25" s="94"/>
      <c r="S25" s="94"/>
      <c r="T25" s="94"/>
      <c r="U25" s="98">
        <f t="shared" si="2"/>
      </c>
      <c r="V25" s="96"/>
      <c r="W25" s="94"/>
      <c r="X25" s="94"/>
      <c r="Y25" s="94"/>
      <c r="Z25" s="98">
        <f t="shared" si="3"/>
      </c>
      <c r="AA25" s="96"/>
      <c r="AB25" s="94"/>
      <c r="AC25" s="94"/>
      <c r="AD25" s="94"/>
      <c r="AE25" s="98">
        <f t="shared" si="4"/>
      </c>
      <c r="AF25" s="96"/>
      <c r="AG25" s="94"/>
      <c r="AH25" s="94"/>
      <c r="AI25" s="94"/>
      <c r="AJ25" s="98">
        <f t="shared" si="5"/>
      </c>
      <c r="AK25" s="96"/>
      <c r="AL25" s="94"/>
      <c r="AM25" s="94"/>
      <c r="AN25" s="94"/>
      <c r="AO25" s="98">
        <f t="shared" si="6"/>
      </c>
      <c r="AP25" s="96"/>
      <c r="AQ25" s="94"/>
      <c r="AR25" s="94"/>
      <c r="AS25" s="94"/>
      <c r="AT25" s="98">
        <f t="shared" si="7"/>
      </c>
      <c r="AU25" s="96"/>
      <c r="AV25" s="94"/>
      <c r="AW25" s="94"/>
      <c r="AX25" s="94"/>
      <c r="AY25" s="98">
        <f t="shared" si="8"/>
      </c>
      <c r="AZ25" s="96"/>
      <c r="BA25" s="94"/>
      <c r="BB25" s="94"/>
      <c r="BC25" s="94"/>
      <c r="BD25" s="98">
        <f t="shared" si="9"/>
      </c>
      <c r="BE25" s="96"/>
      <c r="BF25" s="94"/>
      <c r="BG25" s="94"/>
      <c r="BH25" s="94"/>
      <c r="BI25" s="98">
        <f t="shared" si="10"/>
      </c>
      <c r="BJ25" s="96"/>
      <c r="BK25" s="94"/>
      <c r="BL25" s="94"/>
      <c r="BM25" s="94"/>
      <c r="BN25" s="98">
        <f t="shared" si="11"/>
      </c>
      <c r="BO25" s="96"/>
      <c r="BP25" s="94"/>
      <c r="BQ25" s="94"/>
      <c r="BR25" s="94"/>
      <c r="BS25" s="98">
        <f t="shared" si="12"/>
      </c>
    </row>
    <row r="26" spans="1:71" ht="12.75">
      <c r="A26" s="29">
        <v>21</v>
      </c>
      <c r="B26" s="106"/>
      <c r="C26" s="121"/>
      <c r="D26" s="109"/>
      <c r="E26" s="135"/>
      <c r="F26" s="63"/>
      <c r="G26" s="96"/>
      <c r="H26" s="94"/>
      <c r="I26" s="94"/>
      <c r="J26" s="94"/>
      <c r="K26" s="98">
        <f t="shared" si="0"/>
      </c>
      <c r="L26" s="96"/>
      <c r="M26" s="94"/>
      <c r="N26" s="94"/>
      <c r="O26" s="94"/>
      <c r="P26" s="98">
        <f t="shared" si="1"/>
      </c>
      <c r="Q26" s="96"/>
      <c r="R26" s="94"/>
      <c r="S26" s="94"/>
      <c r="T26" s="94"/>
      <c r="U26" s="98">
        <f t="shared" si="2"/>
      </c>
      <c r="V26" s="96"/>
      <c r="W26" s="94"/>
      <c r="X26" s="94"/>
      <c r="Y26" s="94"/>
      <c r="Z26" s="98">
        <f t="shared" si="3"/>
      </c>
      <c r="AA26" s="96"/>
      <c r="AB26" s="94"/>
      <c r="AC26" s="94"/>
      <c r="AD26" s="94"/>
      <c r="AE26" s="98">
        <f t="shared" si="4"/>
      </c>
      <c r="AF26" s="96"/>
      <c r="AG26" s="94"/>
      <c r="AH26" s="94"/>
      <c r="AI26" s="94"/>
      <c r="AJ26" s="98">
        <f t="shared" si="5"/>
      </c>
      <c r="AK26" s="96"/>
      <c r="AL26" s="94"/>
      <c r="AM26" s="94"/>
      <c r="AN26" s="94"/>
      <c r="AO26" s="98">
        <f t="shared" si="6"/>
      </c>
      <c r="AP26" s="96"/>
      <c r="AQ26" s="94"/>
      <c r="AR26" s="94"/>
      <c r="AS26" s="94"/>
      <c r="AT26" s="98">
        <f t="shared" si="7"/>
      </c>
      <c r="AU26" s="96"/>
      <c r="AV26" s="94"/>
      <c r="AW26" s="94"/>
      <c r="AX26" s="94"/>
      <c r="AY26" s="98">
        <f t="shared" si="8"/>
      </c>
      <c r="AZ26" s="96"/>
      <c r="BA26" s="94"/>
      <c r="BB26" s="94"/>
      <c r="BC26" s="94"/>
      <c r="BD26" s="98">
        <f t="shared" si="9"/>
      </c>
      <c r="BE26" s="96"/>
      <c r="BF26" s="94"/>
      <c r="BG26" s="94"/>
      <c r="BH26" s="94"/>
      <c r="BI26" s="98">
        <f t="shared" si="10"/>
      </c>
      <c r="BJ26" s="96"/>
      <c r="BK26" s="94"/>
      <c r="BL26" s="94"/>
      <c r="BM26" s="94"/>
      <c r="BN26" s="98">
        <f t="shared" si="11"/>
      </c>
      <c r="BO26" s="96"/>
      <c r="BP26" s="94"/>
      <c r="BQ26" s="94"/>
      <c r="BR26" s="94"/>
      <c r="BS26" s="98">
        <f t="shared" si="12"/>
      </c>
    </row>
    <row r="27" spans="1:71" ht="12.75">
      <c r="A27" s="29">
        <v>22</v>
      </c>
      <c r="B27" s="106"/>
      <c r="C27" s="121"/>
      <c r="D27" s="109"/>
      <c r="E27" s="135"/>
      <c r="F27" s="63"/>
      <c r="G27" s="96"/>
      <c r="H27" s="94"/>
      <c r="I27" s="94"/>
      <c r="J27" s="94"/>
      <c r="K27" s="98">
        <f t="shared" si="0"/>
      </c>
      <c r="L27" s="96"/>
      <c r="M27" s="94"/>
      <c r="N27" s="94"/>
      <c r="O27" s="94"/>
      <c r="P27" s="98">
        <f t="shared" si="1"/>
      </c>
      <c r="Q27" s="96"/>
      <c r="R27" s="94"/>
      <c r="S27" s="94"/>
      <c r="T27" s="94"/>
      <c r="U27" s="98">
        <f t="shared" si="2"/>
      </c>
      <c r="V27" s="96"/>
      <c r="W27" s="94"/>
      <c r="X27" s="94"/>
      <c r="Y27" s="94"/>
      <c r="Z27" s="98">
        <f t="shared" si="3"/>
      </c>
      <c r="AA27" s="96"/>
      <c r="AB27" s="94"/>
      <c r="AC27" s="94"/>
      <c r="AD27" s="94"/>
      <c r="AE27" s="98">
        <f t="shared" si="4"/>
      </c>
      <c r="AF27" s="96"/>
      <c r="AG27" s="94"/>
      <c r="AH27" s="94"/>
      <c r="AI27" s="94"/>
      <c r="AJ27" s="98">
        <f t="shared" si="5"/>
      </c>
      <c r="AK27" s="96"/>
      <c r="AL27" s="94"/>
      <c r="AM27" s="94"/>
      <c r="AN27" s="94"/>
      <c r="AO27" s="98">
        <f t="shared" si="6"/>
      </c>
      <c r="AP27" s="96"/>
      <c r="AQ27" s="94"/>
      <c r="AR27" s="94"/>
      <c r="AS27" s="94"/>
      <c r="AT27" s="98">
        <f t="shared" si="7"/>
      </c>
      <c r="AU27" s="96"/>
      <c r="AV27" s="94"/>
      <c r="AW27" s="94"/>
      <c r="AX27" s="94"/>
      <c r="AY27" s="98">
        <f t="shared" si="8"/>
      </c>
      <c r="AZ27" s="96"/>
      <c r="BA27" s="94"/>
      <c r="BB27" s="94"/>
      <c r="BC27" s="94"/>
      <c r="BD27" s="98">
        <f t="shared" si="9"/>
      </c>
      <c r="BE27" s="96"/>
      <c r="BF27" s="94"/>
      <c r="BG27" s="94"/>
      <c r="BH27" s="94"/>
      <c r="BI27" s="98">
        <f t="shared" si="10"/>
      </c>
      <c r="BJ27" s="96"/>
      <c r="BK27" s="94"/>
      <c r="BL27" s="94"/>
      <c r="BM27" s="94"/>
      <c r="BN27" s="98">
        <f t="shared" si="11"/>
      </c>
      <c r="BO27" s="96"/>
      <c r="BP27" s="94"/>
      <c r="BQ27" s="94"/>
      <c r="BR27" s="94"/>
      <c r="BS27" s="98">
        <f t="shared" si="12"/>
      </c>
    </row>
    <row r="28" spans="1:71" ht="12.75">
      <c r="A28" s="29">
        <v>23</v>
      </c>
      <c r="B28" s="106"/>
      <c r="C28" s="121"/>
      <c r="D28" s="109"/>
      <c r="E28" s="14"/>
      <c r="F28" s="63"/>
      <c r="G28" s="96"/>
      <c r="H28" s="94"/>
      <c r="I28" s="94"/>
      <c r="J28" s="94"/>
      <c r="K28" s="98">
        <f t="shared" si="0"/>
      </c>
      <c r="L28" s="96"/>
      <c r="M28" s="94"/>
      <c r="N28" s="94"/>
      <c r="O28" s="94"/>
      <c r="P28" s="98">
        <f t="shared" si="1"/>
      </c>
      <c r="Q28" s="96"/>
      <c r="R28" s="94"/>
      <c r="S28" s="94"/>
      <c r="T28" s="94"/>
      <c r="U28" s="98">
        <f t="shared" si="2"/>
      </c>
      <c r="V28" s="96"/>
      <c r="W28" s="94"/>
      <c r="X28" s="94"/>
      <c r="Y28" s="94"/>
      <c r="Z28" s="98">
        <f t="shared" si="3"/>
      </c>
      <c r="AA28" s="96"/>
      <c r="AB28" s="94"/>
      <c r="AC28" s="94"/>
      <c r="AD28" s="94"/>
      <c r="AE28" s="98">
        <f t="shared" si="4"/>
      </c>
      <c r="AF28" s="96"/>
      <c r="AG28" s="94"/>
      <c r="AH28" s="94"/>
      <c r="AI28" s="94"/>
      <c r="AJ28" s="98">
        <f t="shared" si="5"/>
      </c>
      <c r="AK28" s="96"/>
      <c r="AL28" s="94"/>
      <c r="AM28" s="94"/>
      <c r="AN28" s="94"/>
      <c r="AO28" s="98">
        <f t="shared" si="6"/>
      </c>
      <c r="AP28" s="96"/>
      <c r="AQ28" s="94"/>
      <c r="AR28" s="94"/>
      <c r="AS28" s="94"/>
      <c r="AT28" s="98">
        <f t="shared" si="7"/>
      </c>
      <c r="AU28" s="96"/>
      <c r="AV28" s="94"/>
      <c r="AW28" s="94"/>
      <c r="AX28" s="94"/>
      <c r="AY28" s="98">
        <f t="shared" si="8"/>
      </c>
      <c r="AZ28" s="96"/>
      <c r="BA28" s="94"/>
      <c r="BB28" s="94"/>
      <c r="BC28" s="94"/>
      <c r="BD28" s="98">
        <f t="shared" si="9"/>
      </c>
      <c r="BE28" s="96"/>
      <c r="BF28" s="94"/>
      <c r="BG28" s="94"/>
      <c r="BH28" s="94"/>
      <c r="BI28" s="98">
        <f t="shared" si="10"/>
      </c>
      <c r="BJ28" s="96"/>
      <c r="BK28" s="94"/>
      <c r="BL28" s="94"/>
      <c r="BM28" s="94"/>
      <c r="BN28" s="98">
        <f t="shared" si="11"/>
      </c>
      <c r="BO28" s="96"/>
      <c r="BP28" s="94"/>
      <c r="BQ28" s="94"/>
      <c r="BR28" s="94"/>
      <c r="BS28" s="98">
        <f t="shared" si="12"/>
      </c>
    </row>
    <row r="29" spans="1:71" ht="12.75">
      <c r="A29" s="29">
        <v>24</v>
      </c>
      <c r="B29" s="122"/>
      <c r="C29" s="121"/>
      <c r="D29" s="15"/>
      <c r="E29" s="14"/>
      <c r="F29" s="63"/>
      <c r="G29" s="96"/>
      <c r="H29" s="94"/>
      <c r="I29" s="94"/>
      <c r="J29" s="94"/>
      <c r="K29" s="98">
        <f t="shared" si="0"/>
      </c>
      <c r="L29" s="96"/>
      <c r="M29" s="94"/>
      <c r="N29" s="94"/>
      <c r="O29" s="94"/>
      <c r="P29" s="98">
        <f t="shared" si="1"/>
      </c>
      <c r="Q29" s="96"/>
      <c r="R29" s="94"/>
      <c r="S29" s="94"/>
      <c r="T29" s="94"/>
      <c r="U29" s="98">
        <f t="shared" si="2"/>
      </c>
      <c r="V29" s="96"/>
      <c r="W29" s="94"/>
      <c r="X29" s="94"/>
      <c r="Y29" s="94"/>
      <c r="Z29" s="98">
        <f t="shared" si="3"/>
      </c>
      <c r="AA29" s="96"/>
      <c r="AB29" s="94"/>
      <c r="AC29" s="94"/>
      <c r="AD29" s="94"/>
      <c r="AE29" s="98">
        <f t="shared" si="4"/>
      </c>
      <c r="AF29" s="96"/>
      <c r="AG29" s="94"/>
      <c r="AH29" s="94"/>
      <c r="AI29" s="94"/>
      <c r="AJ29" s="98">
        <f t="shared" si="5"/>
      </c>
      <c r="AK29" s="96"/>
      <c r="AL29" s="94"/>
      <c r="AM29" s="94"/>
      <c r="AN29" s="94"/>
      <c r="AO29" s="98">
        <f t="shared" si="6"/>
      </c>
      <c r="AP29" s="96"/>
      <c r="AQ29" s="94"/>
      <c r="AR29" s="94"/>
      <c r="AS29" s="94"/>
      <c r="AT29" s="98">
        <f t="shared" si="7"/>
      </c>
      <c r="AU29" s="96"/>
      <c r="AV29" s="94"/>
      <c r="AW29" s="94"/>
      <c r="AX29" s="94"/>
      <c r="AY29" s="98">
        <f t="shared" si="8"/>
      </c>
      <c r="AZ29" s="96"/>
      <c r="BA29" s="94"/>
      <c r="BB29" s="94"/>
      <c r="BC29" s="94"/>
      <c r="BD29" s="98">
        <f t="shared" si="9"/>
      </c>
      <c r="BE29" s="96"/>
      <c r="BF29" s="94"/>
      <c r="BG29" s="94"/>
      <c r="BH29" s="94"/>
      <c r="BI29" s="98">
        <f t="shared" si="10"/>
      </c>
      <c r="BJ29" s="96"/>
      <c r="BK29" s="94"/>
      <c r="BL29" s="94"/>
      <c r="BM29" s="94"/>
      <c r="BN29" s="98">
        <f t="shared" si="11"/>
      </c>
      <c r="BO29" s="96"/>
      <c r="BP29" s="94"/>
      <c r="BQ29" s="94"/>
      <c r="BR29" s="94"/>
      <c r="BS29" s="98">
        <f t="shared" si="12"/>
      </c>
    </row>
    <row r="30" spans="1:71" ht="13.5" thickBot="1">
      <c r="A30" s="31">
        <v>25</v>
      </c>
      <c r="B30" s="123"/>
      <c r="C30" s="124"/>
      <c r="D30" s="16"/>
      <c r="E30" s="136"/>
      <c r="F30" s="64"/>
      <c r="G30" s="97"/>
      <c r="H30" s="95"/>
      <c r="I30" s="95"/>
      <c r="J30" s="95"/>
      <c r="K30" s="98">
        <f t="shared" si="0"/>
      </c>
      <c r="L30" s="97"/>
      <c r="M30" s="95"/>
      <c r="N30" s="95"/>
      <c r="O30" s="95"/>
      <c r="P30" s="98">
        <f t="shared" si="1"/>
      </c>
      <c r="Q30" s="97"/>
      <c r="R30" s="95"/>
      <c r="S30" s="95"/>
      <c r="T30" s="95"/>
      <c r="U30" s="98">
        <f t="shared" si="2"/>
      </c>
      <c r="V30" s="97"/>
      <c r="W30" s="95"/>
      <c r="X30" s="95"/>
      <c r="Y30" s="95"/>
      <c r="Z30" s="98">
        <f t="shared" si="3"/>
      </c>
      <c r="AA30" s="97"/>
      <c r="AB30" s="95"/>
      <c r="AC30" s="95"/>
      <c r="AD30" s="95"/>
      <c r="AE30" s="98">
        <f t="shared" si="4"/>
      </c>
      <c r="AF30" s="97"/>
      <c r="AG30" s="95"/>
      <c r="AH30" s="95"/>
      <c r="AI30" s="95"/>
      <c r="AJ30" s="98">
        <f t="shared" si="5"/>
      </c>
      <c r="AK30" s="97"/>
      <c r="AL30" s="95"/>
      <c r="AM30" s="95"/>
      <c r="AN30" s="95"/>
      <c r="AO30" s="98">
        <f t="shared" si="6"/>
      </c>
      <c r="AP30" s="97"/>
      <c r="AQ30" s="95"/>
      <c r="AR30" s="95"/>
      <c r="AS30" s="95"/>
      <c r="AT30" s="98">
        <f t="shared" si="7"/>
      </c>
      <c r="AU30" s="97"/>
      <c r="AV30" s="95"/>
      <c r="AW30" s="95"/>
      <c r="AX30" s="95"/>
      <c r="AY30" s="98">
        <f t="shared" si="8"/>
      </c>
      <c r="AZ30" s="97"/>
      <c r="BA30" s="95"/>
      <c r="BB30" s="95"/>
      <c r="BC30" s="95"/>
      <c r="BD30" s="98">
        <f t="shared" si="9"/>
      </c>
      <c r="BE30" s="97"/>
      <c r="BF30" s="95"/>
      <c r="BG30" s="95"/>
      <c r="BH30" s="95"/>
      <c r="BI30" s="98">
        <f t="shared" si="10"/>
      </c>
      <c r="BJ30" s="97"/>
      <c r="BK30" s="95"/>
      <c r="BL30" s="95"/>
      <c r="BM30" s="95"/>
      <c r="BN30" s="98">
        <f t="shared" si="11"/>
      </c>
      <c r="BO30" s="97"/>
      <c r="BP30" s="95"/>
      <c r="BQ30" s="95"/>
      <c r="BR30" s="95"/>
      <c r="BS30" s="98">
        <f t="shared" si="12"/>
      </c>
    </row>
    <row r="31" spans="1:71" ht="13.5" thickBot="1">
      <c r="A31" s="34" t="s">
        <v>17</v>
      </c>
      <c r="B31" s="73"/>
      <c r="C31" s="65"/>
      <c r="D31" s="37"/>
      <c r="E31" s="73"/>
      <c r="F31" s="185">
        <f>SUM(F6:F30)</f>
        <v>1132</v>
      </c>
      <c r="G31" s="195" t="s">
        <v>93</v>
      </c>
      <c r="H31" s="196"/>
      <c r="J31" s="19">
        <f>IF(COUNTA(J6:J30)&gt;5,(COUNTA(J6:J30)-5)*5,0)</f>
        <v>0</v>
      </c>
      <c r="K31" s="125">
        <f>IF(ISBLANK(J31),MAX(K6:K30),MAX(K6:K30)-J31)</f>
        <v>932</v>
      </c>
      <c r="L31" s="195" t="s">
        <v>93</v>
      </c>
      <c r="M31" s="196"/>
      <c r="O31" s="19">
        <f>IF(COUNTA(O6:O30)&gt;5,(COUNTA(O6:O30)-5)*5,0)</f>
        <v>0</v>
      </c>
      <c r="P31" s="125">
        <f>IF(ISBLANK(O31),MAX(P6:P30),MAX(P6:P30)-O31)</f>
        <v>1043</v>
      </c>
      <c r="Q31" s="195" t="s">
        <v>93</v>
      </c>
      <c r="R31" s="196"/>
      <c r="T31" s="19">
        <f>IF(COUNTA(T6:T30)&gt;5,(COUNTA(T6:T30)-5)*5,0)</f>
        <v>0</v>
      </c>
      <c r="U31" s="125">
        <f>IF(ISBLANK(T31),MAX(U6:U30),MAX(U6:U30)-T31)</f>
        <v>917</v>
      </c>
      <c r="V31" s="195" t="s">
        <v>93</v>
      </c>
      <c r="W31" s="196"/>
      <c r="Y31" s="19">
        <f>IF(COUNTA(Y6:Y30)&gt;5,(COUNTA(Y6:Y30)-5)*5,0)</f>
        <v>0</v>
      </c>
      <c r="Z31" s="125">
        <f>IF(ISBLANK(Y31),MAX(Z6:Z30),MAX(Z6:Z30)-Y31)</f>
        <v>907</v>
      </c>
      <c r="AA31" s="195" t="s">
        <v>111</v>
      </c>
      <c r="AB31" s="196"/>
      <c r="AD31" s="19">
        <f>IF(COUNTA(AD6:AD30)&gt;5,(COUNTA(AD6:AD30)-5)*5,0)</f>
        <v>0</v>
      </c>
      <c r="AE31" s="125">
        <f>IF(ISBLANK(AD31),MAX(AE6:AE30),MAX(AE6:AE30)-AD31)</f>
        <v>850</v>
      </c>
      <c r="AF31" s="195" t="s">
        <v>93</v>
      </c>
      <c r="AG31" s="196"/>
      <c r="AI31" s="19">
        <f>IF(COUNTA(AI6:AI30)&gt;5,(COUNTA(AI6:AI30)-5)*5,0)</f>
        <v>0</v>
      </c>
      <c r="AJ31" s="125">
        <f>IF(ISBLANK(AI31),MAX(AJ6:AJ30),MAX(AJ6:AJ30)-AI31)</f>
        <v>1030</v>
      </c>
      <c r="AK31" s="195" t="s">
        <v>108</v>
      </c>
      <c r="AL31" s="196"/>
      <c r="AN31" s="19">
        <f>IF(COUNTA(AN6:AN30)&gt;5,(COUNTA(AN6:AN30)-5)*5,0)</f>
        <v>0</v>
      </c>
      <c r="AO31" s="125">
        <f>IF(ISBLANK(AN31),MAX(AO6:AO30),MAX(AO6:AO30)-AN31)</f>
        <v>899</v>
      </c>
      <c r="AP31" s="195" t="s">
        <v>93</v>
      </c>
      <c r="AQ31" s="196"/>
      <c r="AS31" s="19">
        <f>IF(COUNTA(AS6:AS30)&gt;5,(COUNTA(AS6:AS30)-5)*5,0)</f>
        <v>0</v>
      </c>
      <c r="AT31" s="125">
        <f>IF(ISBLANK(AS31),MAX(AT6:AT30),MAX(AT6:AT30)-AS31)</f>
        <v>1085</v>
      </c>
      <c r="AU31" s="195" t="s">
        <v>93</v>
      </c>
      <c r="AV31" s="196"/>
      <c r="AX31" s="19">
        <f>IF(COUNTA(AX6:AX30)&gt;5,(COUNTA(AX6:AX30)-5)*5,0)</f>
        <v>0</v>
      </c>
      <c r="AY31" s="125">
        <f>IF(ISBLANK(AX31),MAX(AY6:AY30),MAX(AY6:AY30)-AX31)</f>
        <v>898</v>
      </c>
      <c r="AZ31" s="195" t="s">
        <v>93</v>
      </c>
      <c r="BA31" s="196"/>
      <c r="BC31" s="19">
        <f>IF(COUNTA(BC6:BC30)&gt;5,(COUNTA(BC6:BC30)-5)*5,0)</f>
        <v>0</v>
      </c>
      <c r="BD31" s="125">
        <f>IF(ISBLANK(BC31),MAX(BD6:BD30),MAX(BD6:BD30)-BC31)</f>
        <v>0</v>
      </c>
      <c r="BE31" s="195" t="s">
        <v>93</v>
      </c>
      <c r="BF31" s="196"/>
      <c r="BH31" s="19">
        <f>IF(COUNTA(BH6:BH30)&gt;5,(COUNTA(BH6:BH30)-5)*5,0)</f>
        <v>0</v>
      </c>
      <c r="BI31" s="125">
        <f>IF(ISBLANK(BH31),MAX(BI6:BI30),MAX(BI6:BI30)-BH31)</f>
        <v>0</v>
      </c>
      <c r="BJ31" s="195" t="s">
        <v>93</v>
      </c>
      <c r="BK31" s="196"/>
      <c r="BM31" s="19">
        <f>IF(COUNTA(BM6:BM30)&gt;5,(COUNTA(BM6:BM30)-5)*5,0)</f>
        <v>0</v>
      </c>
      <c r="BN31" s="125">
        <f>IF(ISBLANK(BM31),MAX(BN6:BN30),MAX(BN6:BN30)-BM31)</f>
        <v>0</v>
      </c>
      <c r="BO31" s="195" t="s">
        <v>93</v>
      </c>
      <c r="BP31" s="196"/>
      <c r="BR31" s="19">
        <f>IF(COUNTA(BR6:BR30)&gt;5,(COUNTA(BR6:BR30)-5)*5,0)</f>
        <v>0</v>
      </c>
      <c r="BS31" s="25">
        <f>IF(ISBLANK(BR31),MAX(BS6:BS30),MAX(BS6:BS30)-BR31)</f>
        <v>0</v>
      </c>
    </row>
    <row r="32" spans="1:71" ht="12.75">
      <c r="A32" s="38"/>
      <c r="B32" s="38"/>
      <c r="C32" s="38"/>
      <c r="D32" s="39"/>
      <c r="E32" s="38"/>
      <c r="F32" s="38"/>
      <c r="H32" s="103"/>
      <c r="I32" s="192" t="s">
        <v>96</v>
      </c>
      <c r="J32" s="193"/>
      <c r="K32" s="38">
        <f>IF(P3ST01="Paire",ROUND(HandiP01/100*P3CUM,0),IF(P3ST01="J 1",ROUND(HandiJ1P01/100*P3CUM,0),ROUND(HandiJ2P01/100*P3CUM,0)))</f>
        <v>127</v>
      </c>
      <c r="N32" s="192" t="s">
        <v>96</v>
      </c>
      <c r="O32" s="193"/>
      <c r="P32" s="38">
        <f>IF(P3ST02="Paire",ROUND(HandiP02/100*P3CUM,0),IF(P3ST02="J 1",ROUND(HandiJ1P02/100*P3CUM,0),ROUND(HandiJ2P02/100*P3CUM,0)))</f>
        <v>59</v>
      </c>
      <c r="S32" s="192" t="s">
        <v>96</v>
      </c>
      <c r="T32" s="193"/>
      <c r="U32" s="38">
        <f>IF(P3ST03="Paire",ROUND(HandiP03/100*P3CUM,0),IF(P3ST03="J 1",ROUND(HandiJ1P03/100*P3CUM,0),ROUND(HandiJ2P03/100*P3CUM,0)))</f>
        <v>144</v>
      </c>
      <c r="X32" s="192" t="s">
        <v>96</v>
      </c>
      <c r="Y32" s="193"/>
      <c r="Z32" s="38">
        <f>IF(P3ST04="Paire",ROUND(HandiP04/100*P3CUM,0),IF(P3ST04="J 1",ROUND(HandiJ1P04/100*P3CUM,0),ROUND(HandiJ2P04/100*P3CUM,0)))</f>
        <v>114</v>
      </c>
      <c r="AC32" s="192" t="s">
        <v>96</v>
      </c>
      <c r="AD32" s="193"/>
      <c r="AE32" s="38">
        <f>IF(P3ST05="Paire",ROUND(HandiP05/100*P3CUM,0),IF(P3ST05="J 1",ROUND(HandiJ1P05/100*P3CUM,0),ROUND(HandiJ2P05/100*P3CUM,0)))</f>
        <v>216</v>
      </c>
      <c r="AH32" s="192" t="s">
        <v>96</v>
      </c>
      <c r="AI32" s="193"/>
      <c r="AJ32" s="38">
        <f>IF(P3ST06="Paire",ROUND(HandiP06/100*P3CUM,0),IF(P3ST06="J 1",ROUND(HandiJ1P06/100*P3CUM,0),ROUND(HandiJ2P06/100*P3CUM,0)))</f>
        <v>59</v>
      </c>
      <c r="AM32" s="192" t="s">
        <v>96</v>
      </c>
      <c r="AN32" s="193"/>
      <c r="AO32" s="38">
        <f>IF(P3ST07="Paire",ROUND(HandiP07/100*P3CUM,0),IF(P3ST07="J 1",ROUND(HandiJ1P07/100*P3CUM,0),ROUND(HandiJ2P07/100*P3CUM,0)))</f>
        <v>127</v>
      </c>
      <c r="AR32" s="192" t="s">
        <v>96</v>
      </c>
      <c r="AS32" s="193"/>
      <c r="AT32" s="38">
        <f>IF(P3ST08="Paire",ROUND(HandiP08/100*P3CUM,0),IF(P3ST08="J 1",ROUND(HandiJ1P08/100*P3CUM,0),ROUND(HandiJ2P08/100*P3CUM,0)))</f>
        <v>62</v>
      </c>
      <c r="AW32" s="192" t="s">
        <v>96</v>
      </c>
      <c r="AX32" s="193"/>
      <c r="AY32" s="38">
        <f>IF(P3ST09="Paire",ROUND(HandiP09/100*P3CUM,0),IF(P3ST09="J 1",ROUND(HandiJ1P09/100*P3CUM,0),ROUND(HandiJ2P09/100*P3CUM,0)))</f>
        <v>124</v>
      </c>
      <c r="BB32" s="192" t="s">
        <v>96</v>
      </c>
      <c r="BC32" s="193"/>
      <c r="BD32" s="38">
        <f>IF(P3ST10="Paire",ROUND(HandiP10/100*P3CUM,0),IF(P3ST10="J 1",ROUND(HandiJ1P10/100*P3CUM,0),ROUND(HandiJ2P10/100*P3CUM,0)))</f>
        <v>187</v>
      </c>
      <c r="BG32" s="192" t="s">
        <v>96</v>
      </c>
      <c r="BH32" s="193"/>
      <c r="BI32" s="38">
        <f>IF(P3ST11="Paire",ROUND(HandiP11/100*P3CUM,0),IF(P3ST11="J 1",ROUND(HandiJ1P11/100*P3CUM,0),ROUND(HandiJ2P11/100*P3CUM,0)))</f>
        <v>187</v>
      </c>
      <c r="BL32" s="192" t="s">
        <v>96</v>
      </c>
      <c r="BM32" s="193"/>
      <c r="BN32" s="38">
        <f>IF(P3ST12="Paire",ROUND(HandiP12/100*P3CUM,0),IF(P3ST12="J 1",ROUND(HandiJ1P12/100*P3CUM,0),ROUND(HandiJ2P12/100*P3CUM,0)))</f>
        <v>187</v>
      </c>
      <c r="BQ32" s="192" t="s">
        <v>96</v>
      </c>
      <c r="BR32" s="193"/>
      <c r="BS32" s="38">
        <f>IF(P3ST13="Paire",ROUND(HandiP13/100*P3CUM,0),IF(P3ST13="J 1",ROUND(HandiJ1P13/100*P3CUM,0),ROUND(HandiJ2P13/100*P3CUM,0)))</f>
        <v>187</v>
      </c>
    </row>
    <row r="33" spans="1:71" ht="12.75">
      <c r="A33" s="38"/>
      <c r="B33" s="38"/>
      <c r="C33" s="38"/>
      <c r="D33" s="39"/>
      <c r="E33" s="38"/>
      <c r="F33" s="38"/>
      <c r="H33" s="104"/>
      <c r="I33" s="194" t="s">
        <v>17</v>
      </c>
      <c r="J33" s="193"/>
      <c r="K33" s="38">
        <f>T01CUM3+K32</f>
        <v>1059</v>
      </c>
      <c r="N33" s="194" t="s">
        <v>17</v>
      </c>
      <c r="O33" s="193"/>
      <c r="P33" s="38">
        <f>T02CUM3+P32</f>
        <v>1102</v>
      </c>
      <c r="S33" s="194" t="s">
        <v>17</v>
      </c>
      <c r="T33" s="193"/>
      <c r="U33" s="38">
        <f>T03CUM3+U32</f>
        <v>1061</v>
      </c>
      <c r="X33" s="194" t="s">
        <v>17</v>
      </c>
      <c r="Y33" s="193"/>
      <c r="Z33" s="38">
        <f>T04CUM3+Z32</f>
        <v>1021</v>
      </c>
      <c r="AC33" s="194" t="s">
        <v>17</v>
      </c>
      <c r="AD33" s="193"/>
      <c r="AE33" s="38">
        <f>T05CUM3+AE32</f>
        <v>1066</v>
      </c>
      <c r="AH33" s="194" t="s">
        <v>17</v>
      </c>
      <c r="AI33" s="193"/>
      <c r="AJ33" s="38">
        <f>T06CUM3+AJ32</f>
        <v>1089</v>
      </c>
      <c r="AM33" s="194" t="s">
        <v>17</v>
      </c>
      <c r="AN33" s="193"/>
      <c r="AO33" s="38">
        <f>T07CUM3+AO32</f>
        <v>1026</v>
      </c>
      <c r="AR33" s="194" t="s">
        <v>17</v>
      </c>
      <c r="AS33" s="193"/>
      <c r="AT33" s="38">
        <f>T08CUM3+AT32</f>
        <v>1147</v>
      </c>
      <c r="AW33" s="194" t="s">
        <v>17</v>
      </c>
      <c r="AX33" s="193"/>
      <c r="AY33" s="38">
        <f>T09CUM3+AY32</f>
        <v>1022</v>
      </c>
      <c r="BB33" s="194" t="s">
        <v>17</v>
      </c>
      <c r="BC33" s="193"/>
      <c r="BD33" s="38">
        <f>T10CUM3+BD32</f>
        <v>187</v>
      </c>
      <c r="BG33" s="194" t="s">
        <v>17</v>
      </c>
      <c r="BH33" s="193"/>
      <c r="BI33" s="38">
        <f>T11CUM3+BI32</f>
        <v>187</v>
      </c>
      <c r="BL33" s="194" t="s">
        <v>17</v>
      </c>
      <c r="BM33" s="193"/>
      <c r="BN33" s="38">
        <f>T12CUM3+BN32</f>
        <v>187</v>
      </c>
      <c r="BQ33" s="194" t="s">
        <v>17</v>
      </c>
      <c r="BR33" s="193"/>
      <c r="BS33" s="38">
        <f>T13CUM3+BS32</f>
        <v>187</v>
      </c>
    </row>
    <row r="34" spans="1:71" ht="12.75">
      <c r="A34" s="38"/>
      <c r="B34" s="38"/>
      <c r="C34" s="38"/>
      <c r="D34" s="39"/>
      <c r="E34" s="38"/>
      <c r="F34" s="38"/>
      <c r="K34" s="38"/>
      <c r="P34" s="38"/>
      <c r="U34" s="38"/>
      <c r="Z34" s="38"/>
      <c r="AE34" s="38"/>
      <c r="AJ34" s="38"/>
      <c r="AO34" s="38"/>
      <c r="AT34" s="38"/>
      <c r="AY34" s="38"/>
      <c r="BD34" s="38"/>
      <c r="BI34" s="38"/>
      <c r="BN34" s="38"/>
      <c r="BS34" s="38"/>
    </row>
    <row r="35" spans="1:71" ht="12.75">
      <c r="A35" s="93" t="s">
        <v>94</v>
      </c>
      <c r="B35" s="38"/>
      <c r="C35" s="38"/>
      <c r="D35" s="39"/>
      <c r="E35" s="38"/>
      <c r="F35" s="38"/>
      <c r="K35" s="38"/>
      <c r="P35" s="38"/>
      <c r="U35" s="38"/>
      <c r="Z35" s="38"/>
      <c r="AE35" s="38"/>
      <c r="AJ35" s="38"/>
      <c r="AO35" s="38"/>
      <c r="AT35" s="38"/>
      <c r="AY35" s="38"/>
      <c r="BD35" s="38"/>
      <c r="BI35" s="38"/>
      <c r="BN35" s="38"/>
      <c r="BS35" s="38"/>
    </row>
    <row r="36" spans="1:2" ht="12.75">
      <c r="A36" s="70" t="s">
        <v>36</v>
      </c>
      <c r="B36" s="70"/>
    </row>
    <row r="37" spans="1:2" ht="12.75">
      <c r="A37" s="70" t="s">
        <v>95</v>
      </c>
      <c r="B37" s="70"/>
    </row>
    <row r="38" spans="1:2" ht="12.75">
      <c r="A38" s="70" t="s">
        <v>37</v>
      </c>
      <c r="B38" s="70"/>
    </row>
  </sheetData>
  <sheetProtection/>
  <mergeCells count="52">
    <mergeCell ref="AZ4:BD4"/>
    <mergeCell ref="BE4:BI4"/>
    <mergeCell ref="BJ4:BN4"/>
    <mergeCell ref="BO4:BS4"/>
    <mergeCell ref="G4:K4"/>
    <mergeCell ref="L4:P4"/>
    <mergeCell ref="Q4:U4"/>
    <mergeCell ref="V4:Z4"/>
    <mergeCell ref="AU4:AY4"/>
    <mergeCell ref="AA4:AE4"/>
    <mergeCell ref="AF4:AJ4"/>
    <mergeCell ref="AK4:AO4"/>
    <mergeCell ref="AP4:AT4"/>
    <mergeCell ref="G31:H31"/>
    <mergeCell ref="L31:M31"/>
    <mergeCell ref="Q31:R31"/>
    <mergeCell ref="V31:W31"/>
    <mergeCell ref="AA31:AB31"/>
    <mergeCell ref="AF31:AG31"/>
    <mergeCell ref="AK31:AL31"/>
    <mergeCell ref="AP31:AQ31"/>
    <mergeCell ref="AU31:AV31"/>
    <mergeCell ref="AZ31:BA31"/>
    <mergeCell ref="BE31:BF31"/>
    <mergeCell ref="BJ31:BK31"/>
    <mergeCell ref="BO31:BP31"/>
    <mergeCell ref="BB32:BC32"/>
    <mergeCell ref="BG32:BH32"/>
    <mergeCell ref="BL32:BM32"/>
    <mergeCell ref="N32:O32"/>
    <mergeCell ref="S32:T32"/>
    <mergeCell ref="X32:Y32"/>
    <mergeCell ref="AC32:AD32"/>
    <mergeCell ref="AH32:AI32"/>
    <mergeCell ref="AC33:AD33"/>
    <mergeCell ref="AH33:AI33"/>
    <mergeCell ref="AM33:AN33"/>
    <mergeCell ref="AR33:AS33"/>
    <mergeCell ref="AW33:AX33"/>
    <mergeCell ref="AM32:AN32"/>
    <mergeCell ref="AR32:AS32"/>
    <mergeCell ref="AW32:AX32"/>
    <mergeCell ref="BB33:BC33"/>
    <mergeCell ref="BG33:BH33"/>
    <mergeCell ref="BL33:BM33"/>
    <mergeCell ref="BQ33:BR33"/>
    <mergeCell ref="I32:J32"/>
    <mergeCell ref="I33:J33"/>
    <mergeCell ref="BQ32:BR32"/>
    <mergeCell ref="N33:O33"/>
    <mergeCell ref="S33:T33"/>
    <mergeCell ref="X33:Y33"/>
  </mergeCells>
  <conditionalFormatting sqref="J31">
    <cfRule type="cellIs" priority="37" dxfId="2" operator="equal" stopIfTrue="1">
      <formula>0</formula>
    </cfRule>
    <cfRule type="containsBlanks" priority="38" dxfId="1" stopIfTrue="1">
      <formula>LEN(TRIM(J31))=0</formula>
    </cfRule>
    <cfRule type="cellIs" priority="39" dxfId="0" operator="greaterThan" stopIfTrue="1">
      <formula>0</formula>
    </cfRule>
  </conditionalFormatting>
  <conditionalFormatting sqref="O31">
    <cfRule type="cellIs" priority="34" dxfId="2" operator="equal" stopIfTrue="1">
      <formula>0</formula>
    </cfRule>
    <cfRule type="containsBlanks" priority="35" dxfId="1" stopIfTrue="1">
      <formula>LEN(TRIM(O31))=0</formula>
    </cfRule>
    <cfRule type="cellIs" priority="36" dxfId="0" operator="greaterThan" stopIfTrue="1">
      <formula>0</formula>
    </cfRule>
  </conditionalFormatting>
  <conditionalFormatting sqref="T31">
    <cfRule type="cellIs" priority="31" dxfId="2" operator="equal" stopIfTrue="1">
      <formula>0</formula>
    </cfRule>
    <cfRule type="containsBlanks" priority="32" dxfId="1" stopIfTrue="1">
      <formula>LEN(TRIM(T31))=0</formula>
    </cfRule>
    <cfRule type="cellIs" priority="33" dxfId="0" operator="greaterThan" stopIfTrue="1">
      <formula>0</formula>
    </cfRule>
  </conditionalFormatting>
  <conditionalFormatting sqref="Y31">
    <cfRule type="cellIs" priority="28" dxfId="2" operator="equal" stopIfTrue="1">
      <formula>0</formula>
    </cfRule>
    <cfRule type="containsBlanks" priority="29" dxfId="1" stopIfTrue="1">
      <formula>LEN(TRIM(Y31))=0</formula>
    </cfRule>
    <cfRule type="cellIs" priority="30" dxfId="0" operator="greaterThan" stopIfTrue="1">
      <formula>0</formula>
    </cfRule>
  </conditionalFormatting>
  <conditionalFormatting sqref="AD31">
    <cfRule type="cellIs" priority="25" dxfId="2" operator="equal" stopIfTrue="1">
      <formula>0</formula>
    </cfRule>
    <cfRule type="containsBlanks" priority="26" dxfId="1" stopIfTrue="1">
      <formula>LEN(TRIM(AD31))=0</formula>
    </cfRule>
    <cfRule type="cellIs" priority="27" dxfId="0" operator="greaterThan" stopIfTrue="1">
      <formula>0</formula>
    </cfRule>
  </conditionalFormatting>
  <conditionalFormatting sqref="AI31">
    <cfRule type="cellIs" priority="22" dxfId="2" operator="equal" stopIfTrue="1">
      <formula>0</formula>
    </cfRule>
    <cfRule type="containsBlanks" priority="23" dxfId="1" stopIfTrue="1">
      <formula>LEN(TRIM(AI31))=0</formula>
    </cfRule>
    <cfRule type="cellIs" priority="24" dxfId="0" operator="greaterThan" stopIfTrue="1">
      <formula>0</formula>
    </cfRule>
  </conditionalFormatting>
  <conditionalFormatting sqref="AN31">
    <cfRule type="cellIs" priority="19" dxfId="2" operator="equal" stopIfTrue="1">
      <formula>0</formula>
    </cfRule>
    <cfRule type="containsBlanks" priority="20" dxfId="1" stopIfTrue="1">
      <formula>LEN(TRIM(AN31))=0</formula>
    </cfRule>
    <cfRule type="cellIs" priority="21" dxfId="0" operator="greaterThan" stopIfTrue="1">
      <formula>0</formula>
    </cfRule>
  </conditionalFormatting>
  <conditionalFormatting sqref="AS31">
    <cfRule type="cellIs" priority="16" dxfId="2" operator="equal" stopIfTrue="1">
      <formula>0</formula>
    </cfRule>
    <cfRule type="containsBlanks" priority="17" dxfId="1" stopIfTrue="1">
      <formula>LEN(TRIM(AS31))=0</formula>
    </cfRule>
    <cfRule type="cellIs" priority="18" dxfId="0" operator="greaterThan" stopIfTrue="1">
      <formula>0</formula>
    </cfRule>
  </conditionalFormatting>
  <conditionalFormatting sqref="AX31">
    <cfRule type="cellIs" priority="13" dxfId="2" operator="equal" stopIfTrue="1">
      <formula>0</formula>
    </cfRule>
    <cfRule type="containsBlanks" priority="14" dxfId="1" stopIfTrue="1">
      <formula>LEN(TRIM(AX31))=0</formula>
    </cfRule>
    <cfRule type="cellIs" priority="15" dxfId="0" operator="greaterThan" stopIfTrue="1">
      <formula>0</formula>
    </cfRule>
  </conditionalFormatting>
  <conditionalFormatting sqref="BC31">
    <cfRule type="cellIs" priority="10" dxfId="2" operator="equal" stopIfTrue="1">
      <formula>0</formula>
    </cfRule>
    <cfRule type="containsBlanks" priority="11" dxfId="1" stopIfTrue="1">
      <formula>LEN(TRIM(BC31))=0</formula>
    </cfRule>
    <cfRule type="cellIs" priority="12" dxfId="0" operator="greaterThan" stopIfTrue="1">
      <formula>0</formula>
    </cfRule>
  </conditionalFormatting>
  <conditionalFormatting sqref="BH31">
    <cfRule type="cellIs" priority="7" dxfId="2" operator="equal" stopIfTrue="1">
      <formula>0</formula>
    </cfRule>
    <cfRule type="containsBlanks" priority="8" dxfId="1" stopIfTrue="1">
      <formula>LEN(TRIM(BH31))=0</formula>
    </cfRule>
    <cfRule type="cellIs" priority="9" dxfId="0" operator="greaterThan" stopIfTrue="1">
      <formula>0</formula>
    </cfRule>
  </conditionalFormatting>
  <conditionalFormatting sqref="BM31">
    <cfRule type="cellIs" priority="4" dxfId="2" operator="equal" stopIfTrue="1">
      <formula>0</formula>
    </cfRule>
    <cfRule type="containsBlanks" priority="5" dxfId="1" stopIfTrue="1">
      <formula>LEN(TRIM(BM31))=0</formula>
    </cfRule>
    <cfRule type="cellIs" priority="6" dxfId="0" operator="greaterThan" stopIfTrue="1">
      <formula>0</formula>
    </cfRule>
  </conditionalFormatting>
  <conditionalFormatting sqref="BR31">
    <cfRule type="cellIs" priority="1" dxfId="2" operator="equal" stopIfTrue="1">
      <formula>0</formula>
    </cfRule>
    <cfRule type="containsBlanks" priority="2" dxfId="1" stopIfTrue="1">
      <formula>LEN(TRIM(BR31))=0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G31:H31 L31:M31 Q31:R31 V31:W31 AA31:AB31 AF31:AG31 AK31:AL31 AP31:AQ31 AU31:AV31 AZ31:BA31 BE31:BF31 BJ31:BK31 BO31:BP31">
      <formula1>"Paire,J 1,J 2"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AH31" sqref="AH31:AI31"/>
    </sheetView>
  </sheetViews>
  <sheetFormatPr defaultColWidth="11.421875" defaultRowHeight="12.75"/>
  <cols>
    <col min="1" max="1" width="5.7109375" style="13" customWidth="1"/>
    <col min="2" max="2" width="12.7109375" style="13" customWidth="1"/>
    <col min="3" max="3" width="13.42187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5.14062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2" width="3.7109375" style="19" customWidth="1"/>
    <col min="23" max="24" width="2.7109375" style="19" customWidth="1"/>
    <col min="25" max="25" width="4.42187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5.0039062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7109375" style="19" customWidth="1"/>
    <col min="54" max="54" width="3.710937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28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1" t="s">
        <v>41</v>
      </c>
      <c r="C4" s="35" t="s">
        <v>19</v>
      </c>
      <c r="D4" s="35" t="s">
        <v>31</v>
      </c>
      <c r="E4" s="28" t="s">
        <v>20</v>
      </c>
      <c r="F4" s="197">
        <v>1</v>
      </c>
      <c r="G4" s="198"/>
      <c r="H4" s="199"/>
      <c r="I4" s="200"/>
      <c r="J4" s="197">
        <v>2</v>
      </c>
      <c r="K4" s="198"/>
      <c r="L4" s="199"/>
      <c r="M4" s="200"/>
      <c r="N4" s="197">
        <v>3</v>
      </c>
      <c r="O4" s="198"/>
      <c r="P4" s="199"/>
      <c r="Q4" s="200"/>
      <c r="R4" s="197">
        <v>4</v>
      </c>
      <c r="S4" s="198"/>
      <c r="T4" s="199"/>
      <c r="U4" s="200"/>
      <c r="V4" s="197">
        <v>5</v>
      </c>
      <c r="W4" s="198"/>
      <c r="X4" s="199"/>
      <c r="Y4" s="200"/>
      <c r="Z4" s="197">
        <v>6</v>
      </c>
      <c r="AA4" s="198"/>
      <c r="AB4" s="199"/>
      <c r="AC4" s="200"/>
      <c r="AD4" s="197">
        <v>7</v>
      </c>
      <c r="AE4" s="198"/>
      <c r="AF4" s="199"/>
      <c r="AG4" s="200"/>
      <c r="AH4" s="197">
        <v>8</v>
      </c>
      <c r="AI4" s="198"/>
      <c r="AJ4" s="199"/>
      <c r="AK4" s="200"/>
      <c r="AL4" s="197">
        <v>9</v>
      </c>
      <c r="AM4" s="198"/>
      <c r="AN4" s="199"/>
      <c r="AO4" s="200"/>
      <c r="AP4" s="197">
        <v>10</v>
      </c>
      <c r="AQ4" s="198"/>
      <c r="AR4" s="199"/>
      <c r="AS4" s="200"/>
      <c r="AT4" s="197">
        <v>11</v>
      </c>
      <c r="AU4" s="198"/>
      <c r="AV4" s="199"/>
      <c r="AW4" s="200"/>
      <c r="AX4" s="197">
        <v>12</v>
      </c>
      <c r="AY4" s="198"/>
      <c r="AZ4" s="199"/>
      <c r="BA4" s="200"/>
      <c r="BB4" s="197">
        <v>13</v>
      </c>
      <c r="BC4" s="198"/>
      <c r="BD4" s="199"/>
      <c r="BE4" s="200"/>
      <c r="BF4"/>
      <c r="BG4"/>
    </row>
    <row r="5" spans="1:59" ht="13.5" thickBot="1">
      <c r="A5" s="29"/>
      <c r="B5" s="38"/>
      <c r="C5" s="15"/>
      <c r="D5" s="15"/>
      <c r="E5" s="30"/>
      <c r="F5" s="20" t="s">
        <v>16</v>
      </c>
      <c r="G5" s="21" t="s">
        <v>15</v>
      </c>
      <c r="H5" s="21" t="s">
        <v>30</v>
      </c>
      <c r="I5" s="22" t="s">
        <v>17</v>
      </c>
      <c r="J5" s="20" t="s">
        <v>16</v>
      </c>
      <c r="K5" s="21" t="s">
        <v>15</v>
      </c>
      <c r="L5" s="21" t="s">
        <v>30</v>
      </c>
      <c r="M5" s="22" t="s">
        <v>17</v>
      </c>
      <c r="N5" s="20" t="s">
        <v>16</v>
      </c>
      <c r="O5" s="21" t="s">
        <v>15</v>
      </c>
      <c r="P5" s="21" t="s">
        <v>30</v>
      </c>
      <c r="Q5" s="22" t="s">
        <v>17</v>
      </c>
      <c r="R5" s="20" t="s">
        <v>16</v>
      </c>
      <c r="S5" s="21" t="s">
        <v>15</v>
      </c>
      <c r="T5" s="21" t="s">
        <v>30</v>
      </c>
      <c r="U5" s="22" t="s">
        <v>17</v>
      </c>
      <c r="V5" s="20" t="s">
        <v>16</v>
      </c>
      <c r="W5" s="21" t="s">
        <v>15</v>
      </c>
      <c r="X5" s="21" t="s">
        <v>30</v>
      </c>
      <c r="Y5" s="22" t="s">
        <v>17</v>
      </c>
      <c r="Z5" s="20" t="s">
        <v>16</v>
      </c>
      <c r="AA5" s="21" t="s">
        <v>15</v>
      </c>
      <c r="AB5" s="21" t="s">
        <v>30</v>
      </c>
      <c r="AC5" s="22" t="s">
        <v>17</v>
      </c>
      <c r="AD5" s="20" t="s">
        <v>16</v>
      </c>
      <c r="AE5" s="21" t="s">
        <v>15</v>
      </c>
      <c r="AF5" s="21" t="s">
        <v>30</v>
      </c>
      <c r="AG5" s="22" t="s">
        <v>17</v>
      </c>
      <c r="AH5" s="20" t="s">
        <v>16</v>
      </c>
      <c r="AI5" s="21" t="s">
        <v>15</v>
      </c>
      <c r="AJ5" s="21" t="s">
        <v>30</v>
      </c>
      <c r="AK5" s="22" t="s">
        <v>17</v>
      </c>
      <c r="AL5" s="20" t="s">
        <v>16</v>
      </c>
      <c r="AM5" s="21" t="s">
        <v>15</v>
      </c>
      <c r="AN5" s="21" t="s">
        <v>30</v>
      </c>
      <c r="AO5" s="22" t="s">
        <v>17</v>
      </c>
      <c r="AP5" s="20" t="s">
        <v>16</v>
      </c>
      <c r="AQ5" s="21" t="s">
        <v>15</v>
      </c>
      <c r="AR5" s="21" t="s">
        <v>30</v>
      </c>
      <c r="AS5" s="22" t="s">
        <v>17</v>
      </c>
      <c r="AT5" s="20" t="s">
        <v>16</v>
      </c>
      <c r="AU5" s="21" t="s">
        <v>15</v>
      </c>
      <c r="AV5" s="21" t="s">
        <v>30</v>
      </c>
      <c r="AW5" s="22" t="s">
        <v>17</v>
      </c>
      <c r="AX5" s="20" t="s">
        <v>16</v>
      </c>
      <c r="AY5" s="21" t="s">
        <v>15</v>
      </c>
      <c r="AZ5" s="21" t="s">
        <v>30</v>
      </c>
      <c r="BA5" s="22" t="s">
        <v>17</v>
      </c>
      <c r="BB5" s="20" t="s">
        <v>16</v>
      </c>
      <c r="BC5" s="21" t="s">
        <v>15</v>
      </c>
      <c r="BD5" s="21" t="s">
        <v>30</v>
      </c>
      <c r="BE5" s="22" t="s">
        <v>17</v>
      </c>
      <c r="BF5"/>
      <c r="BG5"/>
    </row>
    <row r="6" spans="1:59" ht="12.75">
      <c r="A6" s="27">
        <v>1</v>
      </c>
      <c r="B6" s="134" t="s">
        <v>333</v>
      </c>
      <c r="C6" s="119" t="s">
        <v>334</v>
      </c>
      <c r="D6" s="119" t="s">
        <v>335</v>
      </c>
      <c r="E6" s="186">
        <v>76</v>
      </c>
      <c r="F6" s="96">
        <v>76</v>
      </c>
      <c r="G6" s="94"/>
      <c r="H6" s="94"/>
      <c r="I6" s="98">
        <f>IF(UPPER(G6)="X",F6+10,F6)</f>
        <v>76</v>
      </c>
      <c r="J6" s="96">
        <v>76</v>
      </c>
      <c r="K6" s="94"/>
      <c r="L6" s="94"/>
      <c r="M6" s="98">
        <f>IF(UPPER(K6)="X",J6+10,J6)</f>
        <v>76</v>
      </c>
      <c r="N6" s="96">
        <v>24</v>
      </c>
      <c r="O6" s="94"/>
      <c r="P6" s="94"/>
      <c r="Q6" s="98">
        <f>IF(UPPER(O6)="X",N6+10,N6)</f>
        <v>24</v>
      </c>
      <c r="R6" s="96"/>
      <c r="S6" s="94"/>
      <c r="T6" s="94"/>
      <c r="U6" s="98">
        <f>IF(UPPER(S6)="X",R6+10,R6)</f>
        <v>0</v>
      </c>
      <c r="V6" s="96">
        <v>76</v>
      </c>
      <c r="W6" s="94"/>
      <c r="X6" s="94"/>
      <c r="Y6" s="98">
        <f>IF(UPPER(W6)="X",V6+10,V6)</f>
        <v>76</v>
      </c>
      <c r="Z6" s="96">
        <v>76</v>
      </c>
      <c r="AA6" s="94"/>
      <c r="AB6" s="94"/>
      <c r="AC6" s="98">
        <f>IF(UPPER(AA6)="X",Z6+10,Z6)</f>
        <v>76</v>
      </c>
      <c r="AD6" s="96">
        <v>76</v>
      </c>
      <c r="AE6" s="94"/>
      <c r="AF6" s="94"/>
      <c r="AG6" s="98">
        <f>IF(UPPER(AE6)="X",AD6+10,AD6)</f>
        <v>76</v>
      </c>
      <c r="AH6" s="96">
        <v>76</v>
      </c>
      <c r="AI6" s="94"/>
      <c r="AJ6" s="94"/>
      <c r="AK6" s="98">
        <f>IF(UPPER(AI6)="X",AH6+10,AH6)</f>
        <v>76</v>
      </c>
      <c r="AL6" s="96">
        <v>76</v>
      </c>
      <c r="AM6" s="94"/>
      <c r="AN6" s="94"/>
      <c r="AO6" s="98">
        <f>IF(UPPER(AM6)="X",AL6+10,AL6)</f>
        <v>76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35" t="s">
        <v>336</v>
      </c>
      <c r="C7" s="109" t="s">
        <v>337</v>
      </c>
      <c r="D7" s="109" t="s">
        <v>103</v>
      </c>
      <c r="E7" s="187">
        <v>119</v>
      </c>
      <c r="F7" s="96">
        <v>95</v>
      </c>
      <c r="G7" s="94"/>
      <c r="H7" s="94"/>
      <c r="I7" s="98">
        <f aca="true" t="shared" si="0" ref="I7:I30">IF(ISBLANK(F7),"",I6+IF(UPPER(G7)="X",F7+10,F7))</f>
        <v>171</v>
      </c>
      <c r="J7" s="96">
        <v>108</v>
      </c>
      <c r="K7" s="94"/>
      <c r="L7" s="94"/>
      <c r="M7" s="98">
        <f aca="true" t="shared" si="1" ref="M7:M30">IF(ISBLANK(J7),"",M6+IF(UPPER(K7)="X",J7+10,J7))</f>
        <v>184</v>
      </c>
      <c r="N7" s="96">
        <v>44</v>
      </c>
      <c r="O7" s="94"/>
      <c r="P7" s="94"/>
      <c r="Q7" s="98">
        <f aca="true" t="shared" si="2" ref="Q7:Q30">IF(ISBLANK(N7),"",Q6+IF(UPPER(O7)="X",N7+10,N7))</f>
        <v>68</v>
      </c>
      <c r="R7" s="96"/>
      <c r="S7" s="94"/>
      <c r="T7" s="94"/>
      <c r="U7" s="98">
        <f aca="true" t="shared" si="3" ref="U7:U30">IF(ISBLANK(R7),"",U6+IF(UPPER(S7)="X",R7+10,R7))</f>
      </c>
      <c r="V7" s="96">
        <v>44</v>
      </c>
      <c r="W7" s="94"/>
      <c r="X7" s="94"/>
      <c r="Y7" s="98">
        <f aca="true" t="shared" si="4" ref="Y7:Y30">IF(ISBLANK(V7),"",Y6+IF(UPPER(W7)="X",V7+10,V7))</f>
        <v>120</v>
      </c>
      <c r="Z7" s="96">
        <v>77</v>
      </c>
      <c r="AA7" s="94"/>
      <c r="AB7" s="94"/>
      <c r="AC7" s="98">
        <f aca="true" t="shared" si="5" ref="AC7:AC30">IF(ISBLANK(Z7),"",AC6+IF(UPPER(AA7)="X",Z7+10,Z7))</f>
        <v>153</v>
      </c>
      <c r="AD7" s="96">
        <v>77</v>
      </c>
      <c r="AE7" s="94"/>
      <c r="AF7" s="94"/>
      <c r="AG7" s="98">
        <f aca="true" t="shared" si="6" ref="AG7:AG30">IF(ISBLANK(AD7),"",AG6+IF(UPPER(AE7)="X",AD7+10,AD7))</f>
        <v>153</v>
      </c>
      <c r="AH7" s="96">
        <v>95</v>
      </c>
      <c r="AI7" s="94"/>
      <c r="AJ7" s="94"/>
      <c r="AK7" s="98">
        <f aca="true" t="shared" si="7" ref="AK7:AK30">IF(ISBLANK(AH7),"",AK6+IF(UPPER(AI7)="X",AH7+10,AH7))</f>
        <v>171</v>
      </c>
      <c r="AL7" s="96">
        <v>0</v>
      </c>
      <c r="AM7" s="94"/>
      <c r="AN7" s="94"/>
      <c r="AO7" s="98">
        <f aca="true" t="shared" si="8" ref="AO7:AO30">IF(ISBLANK(AL7),"",AO6+IF(UPPER(AM7)="X",AL7+10,AL7))</f>
        <v>76</v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35" t="s">
        <v>338</v>
      </c>
      <c r="C8" s="109" t="s">
        <v>339</v>
      </c>
      <c r="D8" s="109" t="s">
        <v>292</v>
      </c>
      <c r="E8" s="187">
        <v>90</v>
      </c>
      <c r="F8" s="96">
        <v>70</v>
      </c>
      <c r="G8" s="94"/>
      <c r="H8" s="94"/>
      <c r="I8" s="98">
        <f t="shared" si="0"/>
        <v>241</v>
      </c>
      <c r="J8" s="96">
        <v>90</v>
      </c>
      <c r="K8" s="94"/>
      <c r="L8" s="94"/>
      <c r="M8" s="98">
        <f t="shared" si="1"/>
        <v>274</v>
      </c>
      <c r="N8" s="96">
        <v>70</v>
      </c>
      <c r="O8" s="94"/>
      <c r="P8" s="94"/>
      <c r="Q8" s="98">
        <f t="shared" si="2"/>
        <v>138</v>
      </c>
      <c r="R8" s="96"/>
      <c r="S8" s="94"/>
      <c r="T8" s="94"/>
      <c r="U8" s="98">
        <f t="shared" si="3"/>
      </c>
      <c r="V8" s="96">
        <v>70</v>
      </c>
      <c r="W8" s="94"/>
      <c r="X8" s="94"/>
      <c r="Y8" s="98">
        <f t="shared" si="4"/>
        <v>190</v>
      </c>
      <c r="Z8" s="96">
        <v>84</v>
      </c>
      <c r="AA8" s="94"/>
      <c r="AB8" s="94"/>
      <c r="AC8" s="98">
        <f t="shared" si="5"/>
        <v>237</v>
      </c>
      <c r="AD8" s="96">
        <v>44</v>
      </c>
      <c r="AE8" s="94"/>
      <c r="AF8" s="94"/>
      <c r="AG8" s="98">
        <f t="shared" si="6"/>
        <v>197</v>
      </c>
      <c r="AH8" s="96">
        <v>90</v>
      </c>
      <c r="AI8" s="94"/>
      <c r="AJ8" s="94"/>
      <c r="AK8" s="98">
        <f t="shared" si="7"/>
        <v>261</v>
      </c>
      <c r="AL8" s="96">
        <v>70</v>
      </c>
      <c r="AM8" s="94"/>
      <c r="AN8" s="94"/>
      <c r="AO8" s="98">
        <f t="shared" si="8"/>
        <v>146</v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35" t="s">
        <v>340</v>
      </c>
      <c r="C9" s="109" t="s">
        <v>341</v>
      </c>
      <c r="D9" s="109" t="s">
        <v>104</v>
      </c>
      <c r="E9" s="187">
        <v>131</v>
      </c>
      <c r="F9" s="96">
        <v>70</v>
      </c>
      <c r="G9" s="94"/>
      <c r="H9" s="94"/>
      <c r="I9" s="98">
        <f t="shared" si="0"/>
        <v>311</v>
      </c>
      <c r="J9" s="96">
        <v>131</v>
      </c>
      <c r="K9" s="94"/>
      <c r="L9" s="94"/>
      <c r="M9" s="98">
        <f t="shared" si="1"/>
        <v>405</v>
      </c>
      <c r="N9" s="96">
        <v>62</v>
      </c>
      <c r="O9" s="94"/>
      <c r="P9" s="94"/>
      <c r="Q9" s="98">
        <f t="shared" si="2"/>
        <v>200</v>
      </c>
      <c r="R9" s="96"/>
      <c r="S9" s="94"/>
      <c r="T9" s="94"/>
      <c r="U9" s="98">
        <f t="shared" si="3"/>
      </c>
      <c r="V9" s="96">
        <v>50</v>
      </c>
      <c r="W9" s="94"/>
      <c r="X9" s="94"/>
      <c r="Y9" s="98">
        <f t="shared" si="4"/>
        <v>240</v>
      </c>
      <c r="Z9" s="96">
        <v>48</v>
      </c>
      <c r="AA9" s="94"/>
      <c r="AB9" s="94"/>
      <c r="AC9" s="98">
        <f t="shared" si="5"/>
        <v>285</v>
      </c>
      <c r="AD9" s="96">
        <v>70</v>
      </c>
      <c r="AE9" s="94"/>
      <c r="AF9" s="94"/>
      <c r="AG9" s="98">
        <f t="shared" si="6"/>
        <v>267</v>
      </c>
      <c r="AH9" s="96">
        <v>62</v>
      </c>
      <c r="AI9" s="94"/>
      <c r="AJ9" s="94"/>
      <c r="AK9" s="98">
        <f t="shared" si="7"/>
        <v>323</v>
      </c>
      <c r="AL9" s="96">
        <v>131</v>
      </c>
      <c r="AM9" s="94"/>
      <c r="AN9" s="94"/>
      <c r="AO9" s="98">
        <f t="shared" si="8"/>
        <v>277</v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35" t="s">
        <v>342</v>
      </c>
      <c r="C10" s="109" t="s">
        <v>343</v>
      </c>
      <c r="D10" s="109" t="s">
        <v>173</v>
      </c>
      <c r="E10" s="187">
        <v>28</v>
      </c>
      <c r="F10" s="96">
        <v>26</v>
      </c>
      <c r="G10" s="94"/>
      <c r="H10" s="94"/>
      <c r="I10" s="98">
        <f t="shared" si="0"/>
        <v>337</v>
      </c>
      <c r="J10" s="96">
        <v>28</v>
      </c>
      <c r="K10" s="94"/>
      <c r="L10" s="94"/>
      <c r="M10" s="98">
        <f t="shared" si="1"/>
        <v>433</v>
      </c>
      <c r="N10" s="96">
        <v>26</v>
      </c>
      <c r="O10" s="94"/>
      <c r="P10" s="94"/>
      <c r="Q10" s="98">
        <f t="shared" si="2"/>
        <v>226</v>
      </c>
      <c r="R10" s="96"/>
      <c r="S10" s="94"/>
      <c r="T10" s="94"/>
      <c r="U10" s="98">
        <f t="shared" si="3"/>
      </c>
      <c r="V10" s="96">
        <v>26</v>
      </c>
      <c r="W10" s="94"/>
      <c r="X10" s="94"/>
      <c r="Y10" s="98">
        <f t="shared" si="4"/>
        <v>266</v>
      </c>
      <c r="Z10" s="96">
        <v>28</v>
      </c>
      <c r="AA10" s="94"/>
      <c r="AB10" s="94"/>
      <c r="AC10" s="98">
        <f t="shared" si="5"/>
        <v>313</v>
      </c>
      <c r="AD10" s="96">
        <v>26</v>
      </c>
      <c r="AE10" s="94"/>
      <c r="AF10" s="94"/>
      <c r="AG10" s="98">
        <f t="shared" si="6"/>
        <v>293</v>
      </c>
      <c r="AH10" s="96">
        <v>28</v>
      </c>
      <c r="AI10" s="94"/>
      <c r="AJ10" s="94"/>
      <c r="AK10" s="98">
        <f t="shared" si="7"/>
        <v>351</v>
      </c>
      <c r="AL10" s="96">
        <v>28</v>
      </c>
      <c r="AM10" s="94"/>
      <c r="AN10" s="94"/>
      <c r="AO10" s="98">
        <f t="shared" si="8"/>
        <v>305</v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35" t="s">
        <v>344</v>
      </c>
      <c r="C11" s="109" t="s">
        <v>345</v>
      </c>
      <c r="D11" s="109" t="s">
        <v>52</v>
      </c>
      <c r="E11" s="187">
        <v>111</v>
      </c>
      <c r="F11" s="96">
        <v>90</v>
      </c>
      <c r="G11" s="94"/>
      <c r="H11" s="94"/>
      <c r="I11" s="98">
        <f t="shared" si="0"/>
        <v>427</v>
      </c>
      <c r="J11" s="96">
        <v>90</v>
      </c>
      <c r="K11" s="94"/>
      <c r="L11" s="94"/>
      <c r="M11" s="98">
        <f t="shared" si="1"/>
        <v>523</v>
      </c>
      <c r="N11" s="96">
        <v>90</v>
      </c>
      <c r="O11" s="94"/>
      <c r="P11" s="94"/>
      <c r="Q11" s="98">
        <f t="shared" si="2"/>
        <v>316</v>
      </c>
      <c r="R11" s="96"/>
      <c r="S11" s="94"/>
      <c r="T11" s="94"/>
      <c r="U11" s="98">
        <f t="shared" si="3"/>
      </c>
      <c r="V11" s="96">
        <v>90</v>
      </c>
      <c r="W11" s="94"/>
      <c r="X11" s="94"/>
      <c r="Y11" s="98">
        <f t="shared" si="4"/>
        <v>356</v>
      </c>
      <c r="Z11" s="96">
        <v>100</v>
      </c>
      <c r="AA11" s="94"/>
      <c r="AB11" s="94"/>
      <c r="AC11" s="98">
        <f t="shared" si="5"/>
        <v>413</v>
      </c>
      <c r="AD11" s="96">
        <v>100</v>
      </c>
      <c r="AE11" s="94"/>
      <c r="AF11" s="94"/>
      <c r="AG11" s="98">
        <f t="shared" si="6"/>
        <v>393</v>
      </c>
      <c r="AH11" s="96">
        <v>100</v>
      </c>
      <c r="AI11" s="94"/>
      <c r="AJ11" s="94"/>
      <c r="AK11" s="98">
        <f t="shared" si="7"/>
        <v>451</v>
      </c>
      <c r="AL11" s="96">
        <v>111</v>
      </c>
      <c r="AM11" s="94"/>
      <c r="AN11" s="94"/>
      <c r="AO11" s="98">
        <f t="shared" si="8"/>
        <v>416</v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35" t="s">
        <v>346</v>
      </c>
      <c r="C12" s="109" t="s">
        <v>347</v>
      </c>
      <c r="D12" s="109" t="s">
        <v>348</v>
      </c>
      <c r="E12" s="187">
        <v>111</v>
      </c>
      <c r="F12" s="96">
        <v>95</v>
      </c>
      <c r="G12" s="94"/>
      <c r="H12" s="94"/>
      <c r="I12" s="98">
        <f t="shared" si="0"/>
        <v>522</v>
      </c>
      <c r="J12" s="96">
        <v>111</v>
      </c>
      <c r="K12" s="94"/>
      <c r="L12" s="94"/>
      <c r="M12" s="98">
        <f t="shared" si="1"/>
        <v>634</v>
      </c>
      <c r="N12" s="96">
        <v>95</v>
      </c>
      <c r="O12" s="94"/>
      <c r="P12" s="94"/>
      <c r="Q12" s="98">
        <f t="shared" si="2"/>
        <v>411</v>
      </c>
      <c r="R12" s="96"/>
      <c r="S12" s="94"/>
      <c r="T12" s="94"/>
      <c r="U12" s="98">
        <f t="shared" si="3"/>
      </c>
      <c r="V12" s="96">
        <v>97</v>
      </c>
      <c r="W12" s="94"/>
      <c r="X12" s="94"/>
      <c r="Y12" s="98">
        <f t="shared" si="4"/>
        <v>453</v>
      </c>
      <c r="Z12" s="96">
        <v>111</v>
      </c>
      <c r="AA12" s="94"/>
      <c r="AB12" s="94"/>
      <c r="AC12" s="98">
        <f t="shared" si="5"/>
        <v>524</v>
      </c>
      <c r="AD12" s="96">
        <v>111</v>
      </c>
      <c r="AE12" s="94"/>
      <c r="AF12" s="94"/>
      <c r="AG12" s="98">
        <f t="shared" si="6"/>
        <v>504</v>
      </c>
      <c r="AH12" s="96">
        <v>111</v>
      </c>
      <c r="AI12" s="94"/>
      <c r="AJ12" s="94"/>
      <c r="AK12" s="98">
        <f t="shared" si="7"/>
        <v>562</v>
      </c>
      <c r="AL12" s="96">
        <v>111</v>
      </c>
      <c r="AM12" s="94"/>
      <c r="AN12" s="94"/>
      <c r="AO12" s="98">
        <f t="shared" si="8"/>
        <v>527</v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35" t="s">
        <v>349</v>
      </c>
      <c r="C13" s="109" t="s">
        <v>350</v>
      </c>
      <c r="D13" s="109" t="s">
        <v>278</v>
      </c>
      <c r="E13" s="187">
        <v>93</v>
      </c>
      <c r="F13" s="96">
        <v>93</v>
      </c>
      <c r="G13" s="94"/>
      <c r="H13" s="94"/>
      <c r="I13" s="98">
        <f t="shared" si="0"/>
        <v>615</v>
      </c>
      <c r="J13" s="96">
        <v>90</v>
      </c>
      <c r="K13" s="94"/>
      <c r="L13" s="94"/>
      <c r="M13" s="98">
        <f t="shared" si="1"/>
        <v>724</v>
      </c>
      <c r="N13" s="96">
        <v>65</v>
      </c>
      <c r="O13" s="94"/>
      <c r="P13" s="94"/>
      <c r="Q13" s="98">
        <f t="shared" si="2"/>
        <v>476</v>
      </c>
      <c r="R13" s="96"/>
      <c r="S13" s="94"/>
      <c r="T13" s="94"/>
      <c r="U13" s="98">
        <f t="shared" si="3"/>
      </c>
      <c r="V13" s="96">
        <v>71</v>
      </c>
      <c r="W13" s="94"/>
      <c r="X13" s="94"/>
      <c r="Y13" s="98">
        <f t="shared" si="4"/>
        <v>524</v>
      </c>
      <c r="Z13" s="96">
        <v>90</v>
      </c>
      <c r="AA13" s="94"/>
      <c r="AB13" s="94"/>
      <c r="AC13" s="98">
        <f t="shared" si="5"/>
        <v>614</v>
      </c>
      <c r="AD13" s="96">
        <v>72</v>
      </c>
      <c r="AE13" s="94"/>
      <c r="AF13" s="94"/>
      <c r="AG13" s="98">
        <f t="shared" si="6"/>
        <v>576</v>
      </c>
      <c r="AH13" s="96">
        <v>72</v>
      </c>
      <c r="AI13" s="94"/>
      <c r="AJ13" s="94"/>
      <c r="AK13" s="98">
        <f t="shared" si="7"/>
        <v>634</v>
      </c>
      <c r="AL13" s="96">
        <v>90</v>
      </c>
      <c r="AM13" s="94"/>
      <c r="AN13" s="94"/>
      <c r="AO13" s="98">
        <f t="shared" si="8"/>
        <v>617</v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35" t="s">
        <v>351</v>
      </c>
      <c r="C14" s="109" t="s">
        <v>352</v>
      </c>
      <c r="D14" s="109" t="s">
        <v>353</v>
      </c>
      <c r="E14" s="187">
        <v>87</v>
      </c>
      <c r="F14" s="96">
        <v>87</v>
      </c>
      <c r="G14" s="94"/>
      <c r="H14" s="94"/>
      <c r="I14" s="98">
        <f t="shared" si="0"/>
        <v>702</v>
      </c>
      <c r="J14" s="96">
        <v>87</v>
      </c>
      <c r="K14" s="94"/>
      <c r="L14" s="94"/>
      <c r="M14" s="98">
        <f t="shared" si="1"/>
        <v>811</v>
      </c>
      <c r="N14" s="96">
        <v>87</v>
      </c>
      <c r="O14" s="94"/>
      <c r="P14" s="94"/>
      <c r="Q14" s="98">
        <f t="shared" si="2"/>
        <v>563</v>
      </c>
      <c r="R14" s="96"/>
      <c r="S14" s="94"/>
      <c r="T14" s="94"/>
      <c r="U14" s="98">
        <f t="shared" si="3"/>
      </c>
      <c r="V14" s="96">
        <v>87</v>
      </c>
      <c r="W14" s="94"/>
      <c r="X14" s="94"/>
      <c r="Y14" s="98">
        <f t="shared" si="4"/>
        <v>611</v>
      </c>
      <c r="Z14" s="96">
        <v>87</v>
      </c>
      <c r="AA14" s="94"/>
      <c r="AB14" s="94"/>
      <c r="AC14" s="98">
        <f t="shared" si="5"/>
        <v>701</v>
      </c>
      <c r="AD14" s="96">
        <v>87</v>
      </c>
      <c r="AE14" s="94"/>
      <c r="AF14" s="94"/>
      <c r="AG14" s="98">
        <f t="shared" si="6"/>
        <v>663</v>
      </c>
      <c r="AH14" s="96">
        <v>87</v>
      </c>
      <c r="AI14" s="94"/>
      <c r="AJ14" s="94"/>
      <c r="AK14" s="98">
        <f t="shared" si="7"/>
        <v>721</v>
      </c>
      <c r="AL14" s="96">
        <v>39</v>
      </c>
      <c r="AM14" s="94"/>
      <c r="AN14" s="94"/>
      <c r="AO14" s="98">
        <f t="shared" si="8"/>
        <v>656</v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35" t="s">
        <v>354</v>
      </c>
      <c r="C15" s="109" t="s">
        <v>355</v>
      </c>
      <c r="D15" s="109" t="s">
        <v>356</v>
      </c>
      <c r="E15" s="187">
        <v>86</v>
      </c>
      <c r="F15" s="96">
        <v>86</v>
      </c>
      <c r="G15" s="94"/>
      <c r="H15" s="94"/>
      <c r="I15" s="98">
        <f t="shared" si="0"/>
        <v>788</v>
      </c>
      <c r="J15" s="96">
        <v>86</v>
      </c>
      <c r="K15" s="94"/>
      <c r="L15" s="94"/>
      <c r="M15" s="98">
        <f t="shared" si="1"/>
        <v>897</v>
      </c>
      <c r="N15" s="96">
        <v>65</v>
      </c>
      <c r="O15" s="94"/>
      <c r="P15" s="94"/>
      <c r="Q15" s="98">
        <f t="shared" si="2"/>
        <v>628</v>
      </c>
      <c r="R15" s="96"/>
      <c r="S15" s="94"/>
      <c r="T15" s="94"/>
      <c r="U15" s="98">
        <f t="shared" si="3"/>
      </c>
      <c r="V15" s="96">
        <v>86</v>
      </c>
      <c r="W15" s="94"/>
      <c r="X15" s="94"/>
      <c r="Y15" s="98">
        <f t="shared" si="4"/>
        <v>697</v>
      </c>
      <c r="Z15" s="96">
        <v>86</v>
      </c>
      <c r="AA15" s="94"/>
      <c r="AB15" s="94"/>
      <c r="AC15" s="98">
        <f t="shared" si="5"/>
        <v>787</v>
      </c>
      <c r="AD15" s="96">
        <v>86</v>
      </c>
      <c r="AE15" s="94"/>
      <c r="AF15" s="94"/>
      <c r="AG15" s="98">
        <f t="shared" si="6"/>
        <v>749</v>
      </c>
      <c r="AH15" s="96">
        <v>86</v>
      </c>
      <c r="AI15" s="94"/>
      <c r="AJ15" s="94"/>
      <c r="AK15" s="98">
        <f t="shared" si="7"/>
        <v>807</v>
      </c>
      <c r="AL15" s="96">
        <v>86</v>
      </c>
      <c r="AM15" s="94"/>
      <c r="AN15" s="94"/>
      <c r="AO15" s="98">
        <f t="shared" si="8"/>
        <v>742</v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35" t="s">
        <v>357</v>
      </c>
      <c r="C16" s="109" t="s">
        <v>359</v>
      </c>
      <c r="D16" s="109" t="s">
        <v>358</v>
      </c>
      <c r="E16" s="187">
        <v>92</v>
      </c>
      <c r="F16" s="96">
        <v>74</v>
      </c>
      <c r="G16" s="94"/>
      <c r="H16" s="94"/>
      <c r="I16" s="98">
        <f t="shared" si="0"/>
        <v>862</v>
      </c>
      <c r="J16" s="96">
        <v>92</v>
      </c>
      <c r="K16" s="94"/>
      <c r="L16" s="94"/>
      <c r="M16" s="98">
        <f t="shared" si="1"/>
        <v>989</v>
      </c>
      <c r="N16" s="96">
        <v>74</v>
      </c>
      <c r="O16" s="94"/>
      <c r="P16" s="94"/>
      <c r="Q16" s="98">
        <f t="shared" si="2"/>
        <v>702</v>
      </c>
      <c r="R16" s="96"/>
      <c r="S16" s="94"/>
      <c r="T16" s="94"/>
      <c r="U16" s="98">
        <f t="shared" si="3"/>
      </c>
      <c r="V16" s="96">
        <v>26</v>
      </c>
      <c r="W16" s="94"/>
      <c r="X16" s="94"/>
      <c r="Y16" s="98">
        <f t="shared" si="4"/>
        <v>723</v>
      </c>
      <c r="Z16" s="96">
        <v>74</v>
      </c>
      <c r="AA16" s="94"/>
      <c r="AB16" s="94"/>
      <c r="AC16" s="98">
        <f t="shared" si="5"/>
        <v>861</v>
      </c>
      <c r="AD16" s="96">
        <v>74</v>
      </c>
      <c r="AE16" s="94"/>
      <c r="AF16" s="94"/>
      <c r="AG16" s="98">
        <f t="shared" si="6"/>
        <v>823</v>
      </c>
      <c r="AH16" s="96">
        <v>74</v>
      </c>
      <c r="AI16" s="94"/>
      <c r="AJ16" s="94"/>
      <c r="AK16" s="98">
        <f t="shared" si="7"/>
        <v>881</v>
      </c>
      <c r="AL16" s="96">
        <v>74</v>
      </c>
      <c r="AM16" s="94"/>
      <c r="AN16" s="94"/>
      <c r="AO16" s="98">
        <f t="shared" si="8"/>
        <v>816</v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35" t="s">
        <v>360</v>
      </c>
      <c r="C17" s="109" t="s">
        <v>361</v>
      </c>
      <c r="D17" s="109" t="s">
        <v>114</v>
      </c>
      <c r="E17" s="187">
        <v>64</v>
      </c>
      <c r="F17" s="96">
        <v>64</v>
      </c>
      <c r="G17" s="94"/>
      <c r="H17" s="94"/>
      <c r="I17" s="98">
        <f t="shared" si="0"/>
        <v>926</v>
      </c>
      <c r="J17" s="96">
        <v>64</v>
      </c>
      <c r="K17" s="94"/>
      <c r="L17" s="94"/>
      <c r="M17" s="98">
        <f t="shared" si="1"/>
        <v>1053</v>
      </c>
      <c r="N17" s="96">
        <v>64</v>
      </c>
      <c r="O17" s="94"/>
      <c r="P17" s="94"/>
      <c r="Q17" s="98">
        <f t="shared" si="2"/>
        <v>766</v>
      </c>
      <c r="R17" s="96"/>
      <c r="S17" s="94"/>
      <c r="T17" s="94"/>
      <c r="U17" s="98">
        <f t="shared" si="3"/>
      </c>
      <c r="V17" s="96">
        <v>52</v>
      </c>
      <c r="W17" s="94"/>
      <c r="X17" s="94"/>
      <c r="Y17" s="98">
        <f t="shared" si="4"/>
        <v>775</v>
      </c>
      <c r="Z17" s="96">
        <v>64</v>
      </c>
      <c r="AA17" s="94"/>
      <c r="AB17" s="94"/>
      <c r="AC17" s="98">
        <f t="shared" si="5"/>
        <v>925</v>
      </c>
      <c r="AD17" s="96">
        <v>62</v>
      </c>
      <c r="AE17" s="94"/>
      <c r="AF17" s="94"/>
      <c r="AG17" s="98">
        <f t="shared" si="6"/>
        <v>885</v>
      </c>
      <c r="AH17" s="96">
        <v>64</v>
      </c>
      <c r="AI17" s="94"/>
      <c r="AJ17" s="94"/>
      <c r="AK17" s="98">
        <f t="shared" si="7"/>
        <v>945</v>
      </c>
      <c r="AL17" s="96">
        <v>64</v>
      </c>
      <c r="AM17" s="94"/>
      <c r="AN17" s="94"/>
      <c r="AO17" s="98">
        <f t="shared" si="8"/>
        <v>880</v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35" t="s">
        <v>362</v>
      </c>
      <c r="C18" s="109" t="s">
        <v>363</v>
      </c>
      <c r="D18" s="109" t="s">
        <v>47</v>
      </c>
      <c r="E18" s="187">
        <v>32</v>
      </c>
      <c r="F18" s="96">
        <v>28</v>
      </c>
      <c r="G18" s="94"/>
      <c r="H18" s="94"/>
      <c r="I18" s="98">
        <f t="shared" si="0"/>
        <v>954</v>
      </c>
      <c r="J18" s="96">
        <v>28</v>
      </c>
      <c r="K18" s="94"/>
      <c r="L18" s="94"/>
      <c r="M18" s="98">
        <f t="shared" si="1"/>
        <v>1081</v>
      </c>
      <c r="N18" s="96">
        <v>32</v>
      </c>
      <c r="O18" s="94"/>
      <c r="P18" s="94"/>
      <c r="Q18" s="98">
        <f t="shared" si="2"/>
        <v>798</v>
      </c>
      <c r="R18" s="96"/>
      <c r="S18" s="94"/>
      <c r="T18" s="94"/>
      <c r="U18" s="98">
        <f t="shared" si="3"/>
      </c>
      <c r="V18" s="96">
        <v>26</v>
      </c>
      <c r="W18" s="94"/>
      <c r="X18" s="94"/>
      <c r="Y18" s="98">
        <f t="shared" si="4"/>
        <v>801</v>
      </c>
      <c r="Z18" s="96">
        <v>28</v>
      </c>
      <c r="AA18" s="94"/>
      <c r="AB18" s="94"/>
      <c r="AC18" s="98">
        <f t="shared" si="5"/>
        <v>953</v>
      </c>
      <c r="AD18" s="96">
        <v>26</v>
      </c>
      <c r="AE18" s="94"/>
      <c r="AF18" s="94"/>
      <c r="AG18" s="98">
        <f t="shared" si="6"/>
        <v>911</v>
      </c>
      <c r="AH18" s="96">
        <v>32</v>
      </c>
      <c r="AI18" s="94"/>
      <c r="AJ18" s="94"/>
      <c r="AK18" s="98">
        <f t="shared" si="7"/>
        <v>977</v>
      </c>
      <c r="AL18" s="96">
        <v>28</v>
      </c>
      <c r="AM18" s="94"/>
      <c r="AN18" s="94"/>
      <c r="AO18" s="98">
        <f t="shared" si="8"/>
        <v>908</v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35" t="s">
        <v>364</v>
      </c>
      <c r="C19" s="109" t="s">
        <v>365</v>
      </c>
      <c r="D19" s="109" t="s">
        <v>366</v>
      </c>
      <c r="E19" s="187">
        <v>34</v>
      </c>
      <c r="F19" s="96">
        <v>33</v>
      </c>
      <c r="G19" s="94"/>
      <c r="H19" s="94"/>
      <c r="I19" s="98">
        <f t="shared" si="0"/>
        <v>987</v>
      </c>
      <c r="J19" s="96">
        <v>34</v>
      </c>
      <c r="K19" s="94"/>
      <c r="L19" s="94"/>
      <c r="M19" s="98">
        <f t="shared" si="1"/>
        <v>1115</v>
      </c>
      <c r="N19" s="96">
        <v>30</v>
      </c>
      <c r="O19" s="94"/>
      <c r="P19" s="94"/>
      <c r="Q19" s="98">
        <f t="shared" si="2"/>
        <v>828</v>
      </c>
      <c r="R19" s="96"/>
      <c r="S19" s="94"/>
      <c r="T19" s="94"/>
      <c r="U19" s="98">
        <f t="shared" si="3"/>
      </c>
      <c r="V19" s="96">
        <v>33</v>
      </c>
      <c r="W19" s="94"/>
      <c r="X19" s="94"/>
      <c r="Y19" s="98">
        <f t="shared" si="4"/>
        <v>834</v>
      </c>
      <c r="Z19" s="96">
        <v>34</v>
      </c>
      <c r="AA19" s="94"/>
      <c r="AB19" s="94"/>
      <c r="AC19" s="98">
        <f t="shared" si="5"/>
        <v>987</v>
      </c>
      <c r="AD19" s="96">
        <v>30</v>
      </c>
      <c r="AE19" s="94"/>
      <c r="AF19" s="94"/>
      <c r="AG19" s="98">
        <f t="shared" si="6"/>
        <v>941</v>
      </c>
      <c r="AH19" s="96">
        <v>34</v>
      </c>
      <c r="AI19" s="94"/>
      <c r="AJ19" s="94"/>
      <c r="AK19" s="98">
        <f t="shared" si="7"/>
        <v>1011</v>
      </c>
      <c r="AL19" s="96">
        <v>33</v>
      </c>
      <c r="AM19" s="94"/>
      <c r="AN19" s="94"/>
      <c r="AO19" s="98">
        <f t="shared" si="8"/>
        <v>941</v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35" t="s">
        <v>367</v>
      </c>
      <c r="C20" s="109" t="s">
        <v>368</v>
      </c>
      <c r="D20" s="109" t="s">
        <v>369</v>
      </c>
      <c r="E20" s="187">
        <v>30</v>
      </c>
      <c r="F20" s="96">
        <v>24</v>
      </c>
      <c r="G20" s="94"/>
      <c r="H20" s="94"/>
      <c r="I20" s="98">
        <f t="shared" si="0"/>
        <v>1011</v>
      </c>
      <c r="J20" s="96">
        <v>24</v>
      </c>
      <c r="K20" s="94"/>
      <c r="L20" s="94"/>
      <c r="M20" s="98">
        <f t="shared" si="1"/>
        <v>1139</v>
      </c>
      <c r="N20" s="96">
        <v>20</v>
      </c>
      <c r="O20" s="94"/>
      <c r="P20" s="94"/>
      <c r="Q20" s="98">
        <f t="shared" si="2"/>
        <v>848</v>
      </c>
      <c r="R20" s="96"/>
      <c r="S20" s="94"/>
      <c r="T20" s="94"/>
      <c r="U20" s="98">
        <f t="shared" si="3"/>
      </c>
      <c r="V20" s="96">
        <v>20</v>
      </c>
      <c r="W20" s="94"/>
      <c r="X20" s="94"/>
      <c r="Y20" s="98">
        <f t="shared" si="4"/>
        <v>854</v>
      </c>
      <c r="Z20" s="96">
        <v>22</v>
      </c>
      <c r="AA20" s="94"/>
      <c r="AB20" s="94"/>
      <c r="AC20" s="98">
        <f t="shared" si="5"/>
        <v>1009</v>
      </c>
      <c r="AD20" s="96">
        <v>18</v>
      </c>
      <c r="AE20" s="94"/>
      <c r="AF20" s="94"/>
      <c r="AG20" s="98">
        <f t="shared" si="6"/>
        <v>959</v>
      </c>
      <c r="AH20" s="96">
        <v>22</v>
      </c>
      <c r="AI20" s="94"/>
      <c r="AJ20" s="94"/>
      <c r="AK20" s="98">
        <f t="shared" si="7"/>
        <v>1033</v>
      </c>
      <c r="AL20" s="96">
        <v>24</v>
      </c>
      <c r="AM20" s="94"/>
      <c r="AN20" s="94"/>
      <c r="AO20" s="98">
        <f t="shared" si="8"/>
        <v>965</v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35" t="s">
        <v>370</v>
      </c>
      <c r="C21" s="109" t="s">
        <v>371</v>
      </c>
      <c r="D21" s="109" t="s">
        <v>120</v>
      </c>
      <c r="E21" s="187">
        <v>31</v>
      </c>
      <c r="F21" s="96">
        <v>31</v>
      </c>
      <c r="G21" s="94"/>
      <c r="H21" s="94"/>
      <c r="I21" s="98">
        <f t="shared" si="0"/>
        <v>1042</v>
      </c>
      <c r="J21" s="96">
        <v>21</v>
      </c>
      <c r="K21" s="94"/>
      <c r="L21" s="94"/>
      <c r="M21" s="98">
        <f t="shared" si="1"/>
        <v>1160</v>
      </c>
      <c r="N21" s="96">
        <v>23</v>
      </c>
      <c r="O21" s="94"/>
      <c r="P21" s="94"/>
      <c r="Q21" s="98">
        <f t="shared" si="2"/>
        <v>871</v>
      </c>
      <c r="R21" s="96"/>
      <c r="S21" s="94"/>
      <c r="T21" s="94"/>
      <c r="U21" s="98">
        <f t="shared" si="3"/>
      </c>
      <c r="V21" s="96">
        <v>20</v>
      </c>
      <c r="W21" s="94"/>
      <c r="X21" s="94"/>
      <c r="Y21" s="98">
        <f t="shared" si="4"/>
        <v>874</v>
      </c>
      <c r="Z21" s="96">
        <v>23</v>
      </c>
      <c r="AA21" s="94"/>
      <c r="AB21" s="94"/>
      <c r="AC21" s="98">
        <f t="shared" si="5"/>
        <v>1032</v>
      </c>
      <c r="AD21" s="96">
        <v>18</v>
      </c>
      <c r="AE21" s="94"/>
      <c r="AF21" s="94"/>
      <c r="AG21" s="98">
        <f t="shared" si="6"/>
        <v>977</v>
      </c>
      <c r="AH21" s="96">
        <v>23</v>
      </c>
      <c r="AI21" s="94"/>
      <c r="AJ21" s="94"/>
      <c r="AK21" s="98">
        <f t="shared" si="7"/>
        <v>1056</v>
      </c>
      <c r="AL21" s="96">
        <v>31</v>
      </c>
      <c r="AM21" s="94"/>
      <c r="AN21" s="94"/>
      <c r="AO21" s="98">
        <f t="shared" si="8"/>
        <v>996</v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35" t="s">
        <v>372</v>
      </c>
      <c r="C22" s="109" t="s">
        <v>373</v>
      </c>
      <c r="D22" s="109" t="s">
        <v>123</v>
      </c>
      <c r="E22" s="187">
        <v>21</v>
      </c>
      <c r="F22" s="96">
        <v>21</v>
      </c>
      <c r="G22" s="94"/>
      <c r="H22" s="94"/>
      <c r="I22" s="98">
        <f t="shared" si="0"/>
        <v>1063</v>
      </c>
      <c r="J22" s="96">
        <v>21</v>
      </c>
      <c r="K22" s="94"/>
      <c r="L22" s="94"/>
      <c r="M22" s="98">
        <f t="shared" si="1"/>
        <v>1181</v>
      </c>
      <c r="N22" s="96">
        <v>21</v>
      </c>
      <c r="O22" s="94"/>
      <c r="P22" s="94"/>
      <c r="Q22" s="98">
        <f t="shared" si="2"/>
        <v>892</v>
      </c>
      <c r="R22" s="96"/>
      <c r="S22" s="94"/>
      <c r="T22" s="94"/>
      <c r="U22" s="98">
        <f t="shared" si="3"/>
      </c>
      <c r="V22" s="96">
        <v>21</v>
      </c>
      <c r="W22" s="94"/>
      <c r="X22" s="94"/>
      <c r="Y22" s="98">
        <f t="shared" si="4"/>
        <v>895</v>
      </c>
      <c r="Z22" s="96">
        <v>21</v>
      </c>
      <c r="AA22" s="94"/>
      <c r="AB22" s="94"/>
      <c r="AC22" s="98">
        <f t="shared" si="5"/>
        <v>1053</v>
      </c>
      <c r="AD22" s="96">
        <v>19</v>
      </c>
      <c r="AE22" s="94"/>
      <c r="AF22" s="94"/>
      <c r="AG22" s="98">
        <f t="shared" si="6"/>
        <v>996</v>
      </c>
      <c r="AH22" s="96">
        <v>21</v>
      </c>
      <c r="AI22" s="94"/>
      <c r="AJ22" s="94"/>
      <c r="AK22" s="98">
        <f t="shared" si="7"/>
        <v>1077</v>
      </c>
      <c r="AL22" s="96">
        <v>19</v>
      </c>
      <c r="AM22" s="94"/>
      <c r="AN22" s="94"/>
      <c r="AO22" s="98">
        <f t="shared" si="8"/>
        <v>1015</v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23"/>
      <c r="C23" s="109"/>
      <c r="D23" s="109"/>
      <c r="E23" s="187"/>
      <c r="F23" s="96"/>
      <c r="G23" s="94"/>
      <c r="H23" s="94"/>
      <c r="I23" s="98">
        <f t="shared" si="0"/>
      </c>
      <c r="J23" s="96"/>
      <c r="K23" s="94"/>
      <c r="L23" s="94"/>
      <c r="M23" s="98">
        <f t="shared" si="1"/>
      </c>
      <c r="N23" s="96"/>
      <c r="O23" s="94"/>
      <c r="P23" s="94"/>
      <c r="Q23" s="98">
        <f t="shared" si="2"/>
      </c>
      <c r="R23" s="96"/>
      <c r="S23" s="94"/>
      <c r="T23" s="94"/>
      <c r="U23" s="98">
        <f t="shared" si="3"/>
      </c>
      <c r="V23" s="96"/>
      <c r="W23" s="94"/>
      <c r="X23" s="94"/>
      <c r="Y23" s="98">
        <f t="shared" si="4"/>
      </c>
      <c r="Z23" s="96"/>
      <c r="AA23" s="94"/>
      <c r="AB23" s="94"/>
      <c r="AC23" s="98">
        <f t="shared" si="5"/>
      </c>
      <c r="AD23" s="96"/>
      <c r="AE23" s="94"/>
      <c r="AF23" s="94"/>
      <c r="AG23" s="98">
        <f t="shared" si="6"/>
      </c>
      <c r="AH23" s="96"/>
      <c r="AI23" s="94"/>
      <c r="AJ23" s="94"/>
      <c r="AK23" s="98">
        <f t="shared" si="7"/>
      </c>
      <c r="AL23" s="96"/>
      <c r="AM23" s="94"/>
      <c r="AN23" s="94"/>
      <c r="AO23" s="98">
        <f t="shared" si="8"/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23"/>
      <c r="C24" s="109"/>
      <c r="D24" s="109"/>
      <c r="E24" s="187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23"/>
      <c r="C25" s="109"/>
      <c r="D25" s="109"/>
      <c r="E25" s="187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23"/>
      <c r="C26" s="109"/>
      <c r="D26" s="109"/>
      <c r="E26" s="187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23"/>
      <c r="C27" s="109"/>
      <c r="D27" s="109"/>
      <c r="E27" s="187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23"/>
      <c r="C28" s="109"/>
      <c r="D28" s="109"/>
      <c r="E28" s="187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23"/>
      <c r="C29" s="109"/>
      <c r="D29" s="109"/>
      <c r="E29" s="187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24"/>
      <c r="C30" s="188"/>
      <c r="D30" s="188"/>
      <c r="E30" s="189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17</v>
      </c>
      <c r="B31" s="73"/>
      <c r="C31" s="37"/>
      <c r="D31" s="37"/>
      <c r="E31" s="184">
        <f>SUM(E6:E30)</f>
        <v>1236</v>
      </c>
      <c r="F31" s="195" t="s">
        <v>93</v>
      </c>
      <c r="G31" s="196"/>
      <c r="H31" s="100">
        <f>IF(COUNTA(H6:H30)&gt;5,(COUNTA(H6:H30)-5)*5,0)</f>
        <v>0</v>
      </c>
      <c r="I31" s="99">
        <f>IF(ISBLANK(H31),MAX(I6:I30),MAX(I6:I30)-H31)</f>
        <v>1063</v>
      </c>
      <c r="J31" s="195" t="s">
        <v>93</v>
      </c>
      <c r="K31" s="196"/>
      <c r="L31" s="19">
        <f>IF(COUNTA(L6:L30)&gt;5,(COUNTA(L6:L30)-5)*5,0)</f>
        <v>0</v>
      </c>
      <c r="M31" s="99">
        <f>IF(ISBLANK(L31),MAX(M6:M30),MAX(M6:M30)-L31)</f>
        <v>1181</v>
      </c>
      <c r="N31" s="195" t="s">
        <v>93</v>
      </c>
      <c r="O31" s="196"/>
      <c r="P31" s="19">
        <f>IF(COUNTA(P6:P30)&gt;5,(COUNTA(P6:P30)-5)*5,0)</f>
        <v>0</v>
      </c>
      <c r="Q31" s="25">
        <f>IF(ISBLANK(P31),MAX(Q6:Q30),MAX(Q6:Q30)-P31)</f>
        <v>892</v>
      </c>
      <c r="R31" s="195" t="s">
        <v>93</v>
      </c>
      <c r="S31" s="196"/>
      <c r="T31" s="19">
        <f>IF(COUNTA(T6:T30)&gt;5,(COUNTA(T6:T30)-5)*5,0)</f>
        <v>0</v>
      </c>
      <c r="U31" s="25">
        <f>IF(ISBLANK(T31),MAX(U6:U30),MAX(U6:U30)-T31)</f>
        <v>0</v>
      </c>
      <c r="V31" s="195" t="s">
        <v>111</v>
      </c>
      <c r="W31" s="196"/>
      <c r="X31" s="19">
        <f>IF(COUNTA(X6:X30)&gt;5,(COUNTA(X6:X30)-5)*5,0)</f>
        <v>0</v>
      </c>
      <c r="Y31" s="25">
        <f>IF(ISBLANK(X31),MAX(Y6:Y30),MAX(Y6:Y30)-X31)</f>
        <v>895</v>
      </c>
      <c r="Z31" s="195" t="s">
        <v>93</v>
      </c>
      <c r="AA31" s="196"/>
      <c r="AB31" s="19">
        <f>IF(COUNTA(AB6:AB30)&gt;5,(COUNTA(AB6:AB30)-5)*5,0)</f>
        <v>0</v>
      </c>
      <c r="AC31" s="25">
        <f>IF(ISBLANK(AB31),MAX(AC6:AC30),MAX(AC6:AC30)-AB31)</f>
        <v>1053</v>
      </c>
      <c r="AD31" s="195" t="s">
        <v>108</v>
      </c>
      <c r="AE31" s="196"/>
      <c r="AF31" s="19">
        <f>IF(COUNTA(AF6:AF30)&gt;5,(COUNTA(AF6:AF30)-5)*5,0)</f>
        <v>0</v>
      </c>
      <c r="AG31" s="25">
        <f>IF(ISBLANK(AF31),MAX(AG6:AG30),MAX(AG6:AG30)-AF31)</f>
        <v>996</v>
      </c>
      <c r="AH31" s="195" t="s">
        <v>111</v>
      </c>
      <c r="AI31" s="196"/>
      <c r="AJ31" s="19">
        <f>IF(COUNTA(AJ6:AJ30)&gt;5,(COUNTA(AJ6:AJ30)-5)*5,0)</f>
        <v>0</v>
      </c>
      <c r="AK31" s="25">
        <f>IF(ISBLANK(AJ31),MAX(AK6:AK30),MAX(AK6:AK30)-AJ31)</f>
        <v>1077</v>
      </c>
      <c r="AL31" s="195" t="s">
        <v>93</v>
      </c>
      <c r="AM31" s="196"/>
      <c r="AN31" s="19">
        <f>IF(COUNTA(AN6:AN30)&gt;5,(COUNTA(AN6:AN30)-5)*5,0)</f>
        <v>0</v>
      </c>
      <c r="AO31" s="25">
        <f>IF(ISBLANK(AN31),MAX(AO6:AO30),MAX(AO6:AO30)-AN31)</f>
        <v>1015</v>
      </c>
      <c r="AP31" s="195" t="s">
        <v>93</v>
      </c>
      <c r="AQ31" s="196"/>
      <c r="AR31" s="19">
        <f>IF(COUNTA(AR6:AR30)&gt;5,(COUNTA(AR6:AR30)-5)*5,0)</f>
        <v>0</v>
      </c>
      <c r="AS31" s="25">
        <f>IF(ISBLANK(AR31),MAX(AS6:AS30),MAX(AS6:AS30)-AR31)</f>
        <v>0</v>
      </c>
      <c r="AT31" s="195" t="s">
        <v>93</v>
      </c>
      <c r="AU31" s="196"/>
      <c r="AV31" s="19">
        <f>IF(COUNTA(AV6:AV30)&gt;5,(COUNTA(AV6:AV30)-5)*5,0)</f>
        <v>0</v>
      </c>
      <c r="AW31" s="25">
        <f>IF(ISBLANK(AV31),MAX(AW6:AW30),MAX(AW6:AW30)-AV31)</f>
        <v>0</v>
      </c>
      <c r="AX31" s="195" t="s">
        <v>93</v>
      </c>
      <c r="AY31" s="196"/>
      <c r="AZ31" s="19">
        <f>IF(COUNTA(AZ6:AZ30)&gt;5,(COUNTA(AZ6:AZ30)-5)*5,0)</f>
        <v>0</v>
      </c>
      <c r="BA31" s="25">
        <f>IF(ISBLANK(AZ31),MAX(BA6:BA30),MAX(BA6:BA30)-AZ31)</f>
        <v>0</v>
      </c>
      <c r="BB31" s="195" t="s">
        <v>93</v>
      </c>
      <c r="BC31" s="196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92" t="s">
        <v>96</v>
      </c>
      <c r="H32" s="193"/>
      <c r="I32" s="38">
        <f>IF(P5ST01="Paire",ROUND(HandiP01/100*P5CUM,0),IF(P5ST01="J 1",ROUND(HandiJ1P01/100*P5CUM,0),ROUND(HandiJ2P01/100*P5CUM,0)))</f>
        <v>138</v>
      </c>
      <c r="K32" s="192" t="s">
        <v>96</v>
      </c>
      <c r="L32" s="193"/>
      <c r="M32" s="38">
        <f>IF(P5ST02="Paire",ROUND(HandiP02/100*P5CUM,0),IF(P5ST02="J 1",ROUND(HandiJ1P02/100*P5CUM,0),ROUND(HandiJ2P02/100*P5CUM,0)))</f>
        <v>65</v>
      </c>
      <c r="O32" s="192" t="s">
        <v>96</v>
      </c>
      <c r="P32" s="193"/>
      <c r="Q32" s="38">
        <f>IF(P5ST03="Paire",ROUND(HandiP03/100*P5CUM,0),IF(P5ST03="J 1",ROUND(HandiJ1P03/100*P5CUM,0),ROUND(HandiJ2P03/100*P5CUM,0)))</f>
        <v>158</v>
      </c>
      <c r="S32" s="192" t="s">
        <v>96</v>
      </c>
      <c r="T32" s="193"/>
      <c r="U32" s="38">
        <f>IF(P5ST04="Paire",ROUND(HandiP04/100*P5CUM,0),IF(P5ST04="J 1",ROUND(HandiJ1P04/100*P5CUM,0),ROUND(HandiJ2P04/100*P5CUM,0)))</f>
        <v>125</v>
      </c>
      <c r="W32" s="192" t="s">
        <v>96</v>
      </c>
      <c r="X32" s="193"/>
      <c r="Y32" s="38">
        <f>IF(P5ST05="Paire",ROUND(HandiP04/100*P5CUM,0),IF(P5ST05="J 1",ROUND(HandiJ1P04/100*P5CUM,0),ROUND(HandiJ2P04/100*P5CUM,0)))</f>
        <v>250</v>
      </c>
      <c r="AA32" s="192" t="s">
        <v>96</v>
      </c>
      <c r="AB32" s="193"/>
      <c r="AC32" s="38">
        <f>IF(P5ST06="Paire",ROUND(HandiP06/100*P5CUM,0),IF(P5ST06="J 1",ROUND(HandiJ1P06/100*P5CUM,0),ROUND(HandiJ2P06/100*P5CUM,0)))</f>
        <v>65</v>
      </c>
      <c r="AE32" s="192" t="s">
        <v>96</v>
      </c>
      <c r="AF32" s="193"/>
      <c r="AG32" s="38">
        <f>IF(P5ST07="Paire",ROUND(HandiP07/100*P5CUM,0),IF(P5ST07="J 1",ROUND(HandiJ1P07/100*P5CUM,0),ROUND(HandiJ2P07/100*P5CUM,0)))</f>
        <v>139</v>
      </c>
      <c r="AI32" s="192" t="s">
        <v>96</v>
      </c>
      <c r="AJ32" s="193"/>
      <c r="AK32" s="38">
        <f>IF(P5ST08="Paire",ROUND(HandiP08/100*P5CUM,0),IF(P5ST08="J 1",ROUND(HandiJ1P08/100*P5CUM,0),ROUND(HandiJ2P08/100*P5CUM,0)))</f>
        <v>56</v>
      </c>
      <c r="AM32" s="192" t="s">
        <v>96</v>
      </c>
      <c r="AN32" s="193"/>
      <c r="AO32" s="38">
        <f>IF(P5ST09="Paire",ROUND(HandiP09/100*P5CUM,0),IF(P5ST09="J 1",ROUND(HandiJ1P09/100*P5CUM,0),ROUND(HandiJ2P09/100*P5CUM,0)))</f>
        <v>135</v>
      </c>
      <c r="AQ32" s="192" t="s">
        <v>96</v>
      </c>
      <c r="AR32" s="193"/>
      <c r="AS32" s="38">
        <f>IF(P5ST10="Paire",ROUND(HandiP10/100*P5CUM,0),IF(P5ST10="J 1",ROUND(HandiJ1P10/100*P5CUM,0),ROUND(HandiJ2P10/100*P5CUM,0)))</f>
        <v>204</v>
      </c>
      <c r="AU32" s="192" t="s">
        <v>96</v>
      </c>
      <c r="AV32" s="193"/>
      <c r="AW32" s="38">
        <f>IF(P5ST11="Paire",ROUND(HandiP11/100*P5CUM,0),IF(P5ST11="J 1",ROUND(HandiJ1P11/100*P5CUM,0),ROUND(HandiJ2P11/100*P5CUM,0)))</f>
        <v>204</v>
      </c>
      <c r="AY32" s="192" t="s">
        <v>96</v>
      </c>
      <c r="AZ32" s="193"/>
      <c r="BA32" s="38">
        <f>IF(P5ST12="Paire",ROUND(HandiP12/100*P5CUM,0),IF(P5ST12="J 1",ROUND(HandiJ1P12/100*P5CUM,0),ROUND(HandiJ2P12/100*P5CUM,0)))</f>
        <v>204</v>
      </c>
      <c r="BC32" s="192" t="s">
        <v>96</v>
      </c>
      <c r="BD32" s="193"/>
      <c r="BE32" s="38">
        <f>IF(P5ST13="Paire",ROUND(HandiP13/100*P5CUM,0),IF(P5ST13="J 1",ROUND(HandiJ1P13/100*P5CUM,0),ROUND(HandiJ2P13/100*P5CUM,0)))</f>
        <v>204</v>
      </c>
      <c r="BG32" s="38"/>
    </row>
    <row r="33" spans="1:59" ht="14.25" customHeight="1">
      <c r="A33" s="38"/>
      <c r="B33" s="38"/>
      <c r="C33" s="39"/>
      <c r="D33" s="39"/>
      <c r="E33" s="38"/>
      <c r="G33" s="194" t="s">
        <v>17</v>
      </c>
      <c r="H33" s="193"/>
      <c r="I33" s="38">
        <f>T01CUM5+I32</f>
        <v>1201</v>
      </c>
      <c r="K33" s="194" t="s">
        <v>17</v>
      </c>
      <c r="L33" s="193"/>
      <c r="M33" s="38">
        <f>T02CUM5+M32</f>
        <v>1246</v>
      </c>
      <c r="O33" s="194" t="s">
        <v>17</v>
      </c>
      <c r="P33" s="193"/>
      <c r="Q33" s="38">
        <f>T03CUM5+Q32</f>
        <v>1050</v>
      </c>
      <c r="S33" s="194" t="s">
        <v>17</v>
      </c>
      <c r="T33" s="193"/>
      <c r="U33" s="38">
        <f>T04CUM5+U32</f>
        <v>125</v>
      </c>
      <c r="W33" s="194" t="s">
        <v>17</v>
      </c>
      <c r="X33" s="193"/>
      <c r="Y33" s="38">
        <f>T05CUM5+Y32</f>
        <v>1145</v>
      </c>
      <c r="AA33" s="194" t="s">
        <v>17</v>
      </c>
      <c r="AB33" s="193"/>
      <c r="AC33" s="38">
        <f>T06CUM5+AC32</f>
        <v>1118</v>
      </c>
      <c r="AE33" s="194" t="s">
        <v>17</v>
      </c>
      <c r="AF33" s="193"/>
      <c r="AG33" s="38">
        <f>T07CUM5+AG32</f>
        <v>1135</v>
      </c>
      <c r="AI33" s="194" t="s">
        <v>17</v>
      </c>
      <c r="AJ33" s="193"/>
      <c r="AK33" s="38">
        <f>T08CUM5+AK32</f>
        <v>1133</v>
      </c>
      <c r="AM33" s="194" t="s">
        <v>17</v>
      </c>
      <c r="AN33" s="193"/>
      <c r="AO33" s="38">
        <f>T09CUM5+AO32</f>
        <v>1150</v>
      </c>
      <c r="AQ33" s="194" t="s">
        <v>17</v>
      </c>
      <c r="AR33" s="193"/>
      <c r="AS33" s="38">
        <f>T10CUM5+AS32</f>
        <v>204</v>
      </c>
      <c r="AU33" s="194" t="s">
        <v>17</v>
      </c>
      <c r="AV33" s="193"/>
      <c r="AW33" s="38">
        <f>T11CUM5+AW32</f>
        <v>204</v>
      </c>
      <c r="AY33" s="194" t="s">
        <v>17</v>
      </c>
      <c r="AZ33" s="193"/>
      <c r="BA33" s="38">
        <f>T12CUM5+BA32</f>
        <v>204</v>
      </c>
      <c r="BC33" s="194" t="s">
        <v>17</v>
      </c>
      <c r="BD33" s="193"/>
      <c r="BE33" s="38">
        <f>T13CUM5+BE32</f>
        <v>204</v>
      </c>
      <c r="BG33" s="38"/>
    </row>
    <row r="34" spans="1:59" ht="14.25" customHeight="1">
      <c r="A34" s="38"/>
      <c r="B34" s="38"/>
      <c r="C34" s="39"/>
      <c r="D34" s="39"/>
      <c r="E34" s="38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94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ht="12.75">
      <c r="A36" s="70" t="s">
        <v>36</v>
      </c>
    </row>
    <row r="37" ht="12.75">
      <c r="A37" s="70" t="s">
        <v>95</v>
      </c>
    </row>
  </sheetData>
  <sheetProtection/>
  <mergeCells count="52">
    <mergeCell ref="AD4:AG4"/>
    <mergeCell ref="AH4:AK4"/>
    <mergeCell ref="BB4:BE4"/>
    <mergeCell ref="AL4:AO4"/>
    <mergeCell ref="AP4:AS4"/>
    <mergeCell ref="AT4:AW4"/>
    <mergeCell ref="AX4:BA4"/>
    <mergeCell ref="F4:I4"/>
    <mergeCell ref="J4:M4"/>
    <mergeCell ref="N4:Q4"/>
    <mergeCell ref="R4:U4"/>
    <mergeCell ref="V4:Y4"/>
    <mergeCell ref="Z4:AC4"/>
    <mergeCell ref="F31:G31"/>
    <mergeCell ref="J31:K31"/>
    <mergeCell ref="N31:O31"/>
    <mergeCell ref="R31:S31"/>
    <mergeCell ref="V31:W31"/>
    <mergeCell ref="Z31:AA31"/>
    <mergeCell ref="AD31:AE31"/>
    <mergeCell ref="AH31:AI31"/>
    <mergeCell ref="AL31:AM31"/>
    <mergeCell ref="AP31:AQ31"/>
    <mergeCell ref="AT31:AU31"/>
    <mergeCell ref="AX31:AY31"/>
    <mergeCell ref="BB31:BC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AY32:AZ32"/>
    <mergeCell ref="BC32:BD32"/>
    <mergeCell ref="G33:H33"/>
    <mergeCell ref="K33:L33"/>
    <mergeCell ref="O33:P33"/>
    <mergeCell ref="S33:T33"/>
    <mergeCell ref="W33:X33"/>
    <mergeCell ref="AA33:AB33"/>
    <mergeCell ref="BC33:BD33"/>
    <mergeCell ref="AE33:AF33"/>
    <mergeCell ref="AI33:AJ33"/>
    <mergeCell ref="AM33:AN33"/>
    <mergeCell ref="AQ33:AR33"/>
    <mergeCell ref="AU33:AV33"/>
    <mergeCell ref="AY33:AZ33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="130" zoomScaleNormal="130" zoomScalePageLayoutView="0" workbookViewId="0" topLeftCell="A1">
      <selection activeCell="AK12" sqref="AK12"/>
    </sheetView>
  </sheetViews>
  <sheetFormatPr defaultColWidth="11.421875" defaultRowHeight="12.75"/>
  <cols>
    <col min="1" max="1" width="4.140625" style="1" customWidth="1"/>
    <col min="2" max="2" width="18.8515625" style="3" customWidth="1"/>
    <col min="3" max="3" width="3.57421875" style="1" customWidth="1"/>
    <col min="4" max="4" width="18.8515625" style="3" customWidth="1"/>
    <col min="5" max="5" width="3.7109375" style="1" customWidth="1"/>
    <col min="6" max="6" width="3.28125" style="47" customWidth="1"/>
    <col min="7" max="7" width="5.140625" style="47" customWidth="1"/>
    <col min="8" max="8" width="4.8515625" style="49" customWidth="1"/>
    <col min="9" max="9" width="2.8515625" style="47" customWidth="1"/>
    <col min="10" max="10" width="5.140625" style="49" customWidth="1"/>
    <col min="11" max="11" width="2.8515625" style="47" customWidth="1"/>
    <col min="12" max="12" width="1.7109375" style="42" customWidth="1"/>
    <col min="13" max="13" width="4.57421875" style="49" customWidth="1"/>
    <col min="14" max="14" width="2.7109375" style="47" customWidth="1"/>
    <col min="15" max="15" width="5.00390625" style="49" customWidth="1"/>
    <col min="16" max="16" width="2.7109375" style="47" customWidth="1"/>
    <col min="17" max="17" width="1.7109375" style="42" customWidth="1"/>
    <col min="18" max="18" width="5.00390625" style="49" customWidth="1"/>
    <col min="19" max="19" width="3.28125" style="47" customWidth="1"/>
    <col min="20" max="20" width="5.00390625" style="49" customWidth="1"/>
    <col min="21" max="21" width="3.140625" style="47" customWidth="1"/>
    <col min="22" max="22" width="1.7109375" style="42" customWidth="1"/>
    <col min="23" max="23" width="5.140625" style="49" customWidth="1"/>
    <col min="24" max="24" width="3.00390625" style="47" customWidth="1"/>
    <col min="25" max="25" width="5.28125" style="49" customWidth="1"/>
    <col min="26" max="26" width="2.57421875" style="47" customWidth="1"/>
    <col min="27" max="27" width="1.7109375" style="42" customWidth="1"/>
    <col min="28" max="28" width="5.7109375" style="49" customWidth="1"/>
    <col min="29" max="29" width="2.8515625" style="47" customWidth="1"/>
    <col min="30" max="30" width="5.7109375" style="49" customWidth="1"/>
    <col min="31" max="31" width="3.28125" style="47" customWidth="1"/>
    <col min="32" max="32" width="2.8515625" style="42" customWidth="1"/>
    <col min="33" max="33" width="5.7109375" style="49" customWidth="1"/>
    <col min="34" max="34" width="5.8515625" style="68" customWidth="1"/>
    <col min="35" max="35" width="2.421875" style="47" customWidth="1"/>
    <col min="36" max="36" width="2.00390625" style="48" customWidth="1"/>
    <col min="37" max="37" width="5.7109375" style="48" customWidth="1"/>
    <col min="38" max="38" width="5.7109375" style="68" customWidth="1"/>
    <col min="39" max="39" width="3.140625" style="48" customWidth="1"/>
    <col min="40" max="16384" width="11.421875" style="2" customWidth="1"/>
  </cols>
  <sheetData>
    <row r="1" spans="1:39" ht="20.25">
      <c r="A1" s="53" t="s">
        <v>132</v>
      </c>
      <c r="B1" s="54"/>
      <c r="C1" s="7"/>
      <c r="D1" s="2"/>
      <c r="E1" s="7"/>
      <c r="F1" s="43"/>
      <c r="G1" s="43"/>
      <c r="H1" s="45"/>
      <c r="I1" s="43"/>
      <c r="J1" s="45"/>
      <c r="K1" s="43"/>
      <c r="M1" s="45"/>
      <c r="N1" s="43"/>
      <c r="O1" s="45"/>
      <c r="P1" s="43"/>
      <c r="R1" s="45"/>
      <c r="S1" s="43"/>
      <c r="T1" s="45"/>
      <c r="U1" s="43"/>
      <c r="W1" s="45"/>
      <c r="X1" s="43"/>
      <c r="Y1" s="45"/>
      <c r="Z1" s="43"/>
      <c r="AB1" s="45"/>
      <c r="AC1" s="43"/>
      <c r="AD1" s="45"/>
      <c r="AE1" s="43"/>
      <c r="AG1" s="41"/>
      <c r="AH1" s="67"/>
      <c r="AI1" s="43"/>
      <c r="AJ1" s="44"/>
      <c r="AK1" s="44"/>
      <c r="AL1" s="67"/>
      <c r="AM1" s="44"/>
    </row>
    <row r="2" spans="1:39" ht="12.75">
      <c r="A2" s="190">
        <v>43715</v>
      </c>
      <c r="B2" s="191"/>
      <c r="C2" s="191"/>
      <c r="D2" s="191"/>
      <c r="E2" s="7"/>
      <c r="F2" s="43"/>
      <c r="G2" s="43"/>
      <c r="H2" s="45"/>
      <c r="I2" s="43"/>
      <c r="J2" s="45"/>
      <c r="K2" s="43"/>
      <c r="M2" s="45"/>
      <c r="N2" s="43"/>
      <c r="O2" s="45"/>
      <c r="P2" s="43"/>
      <c r="R2" s="45"/>
      <c r="S2" s="43"/>
      <c r="T2" s="45"/>
      <c r="U2" s="43"/>
      <c r="W2" s="45"/>
      <c r="X2" s="43"/>
      <c r="Y2" s="45"/>
      <c r="Z2" s="43"/>
      <c r="AB2" s="45"/>
      <c r="AC2" s="43"/>
      <c r="AD2" s="45"/>
      <c r="AE2" s="43"/>
      <c r="AG2" s="41"/>
      <c r="AH2" s="67"/>
      <c r="AI2" s="43"/>
      <c r="AJ2" s="44"/>
      <c r="AK2" s="44"/>
      <c r="AL2" s="67"/>
      <c r="AM2" s="44"/>
    </row>
    <row r="3" spans="2:39" ht="12.75" customHeight="1">
      <c r="B3" s="6"/>
      <c r="C3" s="9"/>
      <c r="D3" s="8"/>
      <c r="E3" s="4"/>
      <c r="F3" s="46"/>
      <c r="G3" s="154" t="s">
        <v>131</v>
      </c>
      <c r="H3" s="223">
        <v>1</v>
      </c>
      <c r="I3" s="229"/>
      <c r="J3" s="229"/>
      <c r="K3" s="229"/>
      <c r="M3" s="223">
        <v>2</v>
      </c>
      <c r="N3" s="229"/>
      <c r="O3" s="229"/>
      <c r="P3" s="229"/>
      <c r="R3" s="223">
        <v>3</v>
      </c>
      <c r="S3" s="229"/>
      <c r="T3" s="229"/>
      <c r="U3" s="229"/>
      <c r="W3" s="223">
        <v>4</v>
      </c>
      <c r="X3" s="229"/>
      <c r="Y3" s="229"/>
      <c r="Z3" s="229"/>
      <c r="AB3" s="223">
        <v>5</v>
      </c>
      <c r="AC3" s="229"/>
      <c r="AD3" s="229"/>
      <c r="AE3" s="229"/>
      <c r="AG3" s="223" t="s">
        <v>127</v>
      </c>
      <c r="AH3" s="224"/>
      <c r="AI3" s="224"/>
      <c r="AJ3" s="224"/>
      <c r="AK3" s="224"/>
      <c r="AL3" s="224"/>
      <c r="AM3" s="224"/>
    </row>
    <row r="4" spans="2:39" s="11" customFormat="1" ht="12.75" customHeight="1">
      <c r="B4" s="66"/>
      <c r="C4" s="9"/>
      <c r="D4" s="7"/>
      <c r="E4" s="4"/>
      <c r="F4" s="10"/>
      <c r="G4" s="158" t="s">
        <v>130</v>
      </c>
      <c r="H4" s="221" t="s">
        <v>29</v>
      </c>
      <c r="I4" s="222"/>
      <c r="J4" s="222"/>
      <c r="K4" s="222"/>
      <c r="L4" s="45"/>
      <c r="M4" s="221" t="s">
        <v>126</v>
      </c>
      <c r="N4" s="222"/>
      <c r="O4" s="222"/>
      <c r="P4" s="222"/>
      <c r="Q4" s="45"/>
      <c r="R4" s="221" t="s">
        <v>125</v>
      </c>
      <c r="S4" s="222"/>
      <c r="T4" s="222"/>
      <c r="U4" s="222"/>
      <c r="V4" s="45"/>
      <c r="W4" s="221" t="s">
        <v>14</v>
      </c>
      <c r="X4" s="222"/>
      <c r="Y4" s="222"/>
      <c r="Z4" s="222"/>
      <c r="AA4" s="45"/>
      <c r="AB4" s="221" t="s">
        <v>29</v>
      </c>
      <c r="AC4" s="222"/>
      <c r="AD4" s="222"/>
      <c r="AE4" s="222"/>
      <c r="AF4" s="45"/>
      <c r="AG4" s="225" t="s">
        <v>6</v>
      </c>
      <c r="AH4" s="226"/>
      <c r="AI4" s="226"/>
      <c r="AJ4" s="176"/>
      <c r="AK4" s="225" t="s">
        <v>124</v>
      </c>
      <c r="AL4" s="226"/>
      <c r="AM4" s="226"/>
    </row>
    <row r="5" spans="2:39" s="1" customFormat="1" ht="12.75" customHeight="1">
      <c r="B5" s="11"/>
      <c r="C5" s="12"/>
      <c r="D5" s="12"/>
      <c r="F5" s="47"/>
      <c r="G5" s="100" t="s">
        <v>7</v>
      </c>
      <c r="H5" s="227">
        <f>P1CUM</f>
        <v>1443</v>
      </c>
      <c r="I5" s="228"/>
      <c r="J5" s="228"/>
      <c r="K5" s="228"/>
      <c r="L5" s="46"/>
      <c r="M5" s="227">
        <f>P4CUM</f>
        <v>1192</v>
      </c>
      <c r="N5" s="228"/>
      <c r="O5" s="228"/>
      <c r="P5" s="228"/>
      <c r="Q5" s="46"/>
      <c r="R5" s="227">
        <f>P2CUM</f>
        <v>1163</v>
      </c>
      <c r="S5" s="228"/>
      <c r="T5" s="228"/>
      <c r="U5" s="228"/>
      <c r="V5" s="46"/>
      <c r="W5" s="227">
        <f>P3CUM</f>
        <v>1132</v>
      </c>
      <c r="X5" s="228"/>
      <c r="Y5" s="228"/>
      <c r="Z5" s="228"/>
      <c r="AA5" s="46"/>
      <c r="AB5" s="227">
        <f>P5CUM</f>
        <v>1236</v>
      </c>
      <c r="AC5" s="228"/>
      <c r="AD5" s="228"/>
      <c r="AE5" s="228"/>
      <c r="AF5" s="46"/>
      <c r="AG5" s="218">
        <f>W5+R5+H5+M5+AB5</f>
        <v>6166</v>
      </c>
      <c r="AH5" s="219"/>
      <c r="AI5" s="219"/>
      <c r="AJ5" s="220"/>
      <c r="AK5" s="220"/>
      <c r="AL5" s="220"/>
      <c r="AM5" s="220"/>
    </row>
    <row r="6" ht="15.75" customHeight="1"/>
    <row r="7" spans="1:39" s="5" customFormat="1" ht="42">
      <c r="A7" s="155" t="s">
        <v>2</v>
      </c>
      <c r="B7" s="155" t="s">
        <v>3</v>
      </c>
      <c r="C7" s="155" t="s">
        <v>0</v>
      </c>
      <c r="D7" s="155" t="s">
        <v>4</v>
      </c>
      <c r="E7" s="155" t="s">
        <v>0</v>
      </c>
      <c r="F7" s="157" t="s">
        <v>129</v>
      </c>
      <c r="G7" s="170"/>
      <c r="H7" s="175" t="s">
        <v>6</v>
      </c>
      <c r="I7" s="157" t="s">
        <v>129</v>
      </c>
      <c r="J7" s="173" t="s">
        <v>124</v>
      </c>
      <c r="K7" s="157" t="s">
        <v>129</v>
      </c>
      <c r="L7" s="50"/>
      <c r="M7" s="175" t="s">
        <v>6</v>
      </c>
      <c r="N7" s="157" t="s">
        <v>129</v>
      </c>
      <c r="O7" s="173" t="s">
        <v>124</v>
      </c>
      <c r="P7" s="157" t="s">
        <v>129</v>
      </c>
      <c r="Q7" s="50"/>
      <c r="R7" s="175" t="s">
        <v>6</v>
      </c>
      <c r="S7" s="157" t="s">
        <v>129</v>
      </c>
      <c r="T7" s="173" t="s">
        <v>124</v>
      </c>
      <c r="U7" s="157" t="s">
        <v>129</v>
      </c>
      <c r="V7" s="50"/>
      <c r="W7" s="175" t="s">
        <v>6</v>
      </c>
      <c r="X7" s="157" t="s">
        <v>129</v>
      </c>
      <c r="Y7" s="173" t="s">
        <v>124</v>
      </c>
      <c r="Z7" s="157" t="s">
        <v>129</v>
      </c>
      <c r="AA7" s="50"/>
      <c r="AB7" s="175" t="s">
        <v>6</v>
      </c>
      <c r="AC7" s="157" t="s">
        <v>129</v>
      </c>
      <c r="AD7" s="173" t="s">
        <v>124</v>
      </c>
      <c r="AE7" s="157" t="s">
        <v>129</v>
      </c>
      <c r="AF7" s="50"/>
      <c r="AG7" s="175" t="s">
        <v>1</v>
      </c>
      <c r="AH7" s="156" t="s">
        <v>128</v>
      </c>
      <c r="AI7" s="157" t="s">
        <v>129</v>
      </c>
      <c r="AJ7" s="51"/>
      <c r="AK7" s="174" t="s">
        <v>5</v>
      </c>
      <c r="AL7" s="156" t="s">
        <v>128</v>
      </c>
      <c r="AM7" s="157" t="s">
        <v>129</v>
      </c>
    </row>
    <row r="8" spans="1:39" ht="15" customHeight="1">
      <c r="A8" s="171">
        <v>8</v>
      </c>
      <c r="B8" s="167" t="str">
        <f>Inscriptions!B13</f>
        <v>BOHBOT Hervé</v>
      </c>
      <c r="C8" s="168" t="str">
        <f>Inscriptions!C13</f>
        <v>1B</v>
      </c>
      <c r="D8" s="167" t="str">
        <f>Inscriptions!E13</f>
        <v>MUTE Nadia</v>
      </c>
      <c r="E8" s="168">
        <f>Inscriptions!F13</f>
        <v>7</v>
      </c>
      <c r="F8" s="169">
        <f>Inscriptions!I13</f>
        <v>3</v>
      </c>
      <c r="G8" s="165"/>
      <c r="H8" s="161">
        <f>T08CUM1</f>
        <v>1256</v>
      </c>
      <c r="I8" s="160">
        <f>IF(ISERROR(RANK(H8,ScratchP1)),"",RANK(H8,ScratchP1))</f>
        <v>2</v>
      </c>
      <c r="J8" s="162">
        <f>T08TOT1</f>
        <v>1321</v>
      </c>
      <c r="K8" s="160">
        <f>IF(ISERROR(RANK(J8,HandiP1)),"",RANK(J8,HandiP1))</f>
        <v>4</v>
      </c>
      <c r="L8" s="52"/>
      <c r="M8" s="161">
        <f>T08CUM4</f>
        <v>1176</v>
      </c>
      <c r="N8" s="160">
        <f>IF(ISERROR(RANK(M8,ScratchP4)),"",RANK(M8,ScratchP4))</f>
        <v>1</v>
      </c>
      <c r="O8" s="162">
        <f>T08TOT4</f>
        <v>1241</v>
      </c>
      <c r="P8" s="160">
        <f>IF(ISERROR(RANK(O8,HandiP4)),"",RANK(O8,HandiP4))</f>
        <v>1</v>
      </c>
      <c r="Q8" s="52"/>
      <c r="R8" s="161">
        <f>T08CUM2</f>
        <v>1063</v>
      </c>
      <c r="S8" s="160">
        <f>IF(ISERROR(RANK(R8,ScratchP2)),"",RANK(R8,ScratchP2))</f>
        <v>1</v>
      </c>
      <c r="T8" s="162">
        <f>T08TOT2</f>
        <v>1127</v>
      </c>
      <c r="U8" s="160">
        <f>IF(ISERROR(RANK(T8,HandiP2)),"",RANK(T8,HandiP2))</f>
        <v>1</v>
      </c>
      <c r="V8" s="52"/>
      <c r="W8" s="161">
        <f>T08CUM3</f>
        <v>1085</v>
      </c>
      <c r="X8" s="160">
        <f>IF(ISERROR(RANK(W8,ScratchP3)),"",RANK(W8,ScratchP3))</f>
        <v>1</v>
      </c>
      <c r="Y8" s="162">
        <f>T08TOT3</f>
        <v>1147</v>
      </c>
      <c r="Z8" s="160">
        <f>IF(ISERROR(RANK(Y8,HandiP3)),"",RANK(Y8,HandiP3))</f>
        <v>1</v>
      </c>
      <c r="AA8" s="52"/>
      <c r="AB8" s="161">
        <f>T08CUM5</f>
        <v>1077</v>
      </c>
      <c r="AC8" s="160">
        <f>IF(ISERROR(RANK(AB8,ScratchP5)),"",RANK(AB8,ScratchP5))</f>
        <v>2</v>
      </c>
      <c r="AD8" s="162">
        <f>T08TOT5</f>
        <v>1133</v>
      </c>
      <c r="AE8" s="160">
        <f>IF(ISERROR(RANK(AD8,HandiP5)),"",RANK(AD8,HandiP5))</f>
        <v>6</v>
      </c>
      <c r="AF8" s="52"/>
      <c r="AG8" s="172">
        <f>W8+R8+H8+M8+AB8</f>
        <v>5657</v>
      </c>
      <c r="AH8" s="164">
        <f>AG8/AG$5</f>
        <v>0.9174505351929938</v>
      </c>
      <c r="AI8" s="160">
        <f>IF(ISERROR(RANK(AG8,ScratchGénéral)),"",RANK(AG8,ScratchGénéral))</f>
        <v>1</v>
      </c>
      <c r="AJ8" s="163"/>
      <c r="AK8" s="159">
        <f>Y8+T8+J8+O8+AD8</f>
        <v>5969</v>
      </c>
      <c r="AL8" s="164">
        <f>ROUND(AK8/TOP,3)</f>
        <v>0.968</v>
      </c>
      <c r="AM8" s="160">
        <f>IF(ISERROR(RANK(AK8,HandiGénéral)),"",RANK(AK8,HandiGénéral))</f>
        <v>1</v>
      </c>
    </row>
    <row r="9" spans="1:39" ht="15" customHeight="1">
      <c r="A9" s="171">
        <v>1</v>
      </c>
      <c r="B9" s="167" t="str">
        <f>Inscriptions!B6</f>
        <v>JOUFFROY Françoise</v>
      </c>
      <c r="C9" s="168" t="str">
        <f>Inscriptions!C6</f>
        <v>5C</v>
      </c>
      <c r="D9" s="167" t="str">
        <f>Inscriptions!E6</f>
        <v>JOUFFROY Michel</v>
      </c>
      <c r="E9" s="168" t="str">
        <f>Inscriptions!F6</f>
        <v>5A</v>
      </c>
      <c r="F9" s="169">
        <f>Inscriptions!I6</f>
        <v>7</v>
      </c>
      <c r="G9" s="165"/>
      <c r="H9" s="161">
        <f>T01CUM1</f>
        <v>1085</v>
      </c>
      <c r="I9" s="160">
        <f>IF(ISERROR(RANK(H9,ScratchP1)),"",RANK(H9,ScratchP1))</f>
        <v>7</v>
      </c>
      <c r="J9" s="162">
        <f>T01TOT1</f>
        <v>1246</v>
      </c>
      <c r="K9" s="160">
        <f>IF(ISERROR(RANK(J9,HandiP1)),"",RANK(J9,HandiP1))</f>
        <v>7</v>
      </c>
      <c r="L9" s="52"/>
      <c r="M9" s="161">
        <f>T01CUM4</f>
        <v>1062</v>
      </c>
      <c r="N9" s="160">
        <f>IF(ISERROR(RANK(M9,ScratchP4)),"",RANK(M9,ScratchP4))</f>
        <v>3</v>
      </c>
      <c r="O9" s="162">
        <f>T01TOT4</f>
        <v>1195</v>
      </c>
      <c r="P9" s="160">
        <f>IF(ISERROR(RANK(O9,HandiP4)),"",RANK(O9,HandiP4))</f>
        <v>3</v>
      </c>
      <c r="Q9" s="52"/>
      <c r="R9" s="161">
        <f>T01CUM2</f>
        <v>929</v>
      </c>
      <c r="S9" s="160">
        <f>IF(ISERROR(RANK(R9,ScratchP2)),"",RANK(R9,ScratchP2))</f>
        <v>3</v>
      </c>
      <c r="T9" s="162">
        <f>T01TOT2</f>
        <v>1059</v>
      </c>
      <c r="U9" s="160">
        <f>IF(ISERROR(RANK(T9,HandiP2)),"",RANK(T9,HandiP2))</f>
        <v>3</v>
      </c>
      <c r="V9" s="52"/>
      <c r="W9" s="161">
        <f>T01CUM3</f>
        <v>932</v>
      </c>
      <c r="X9" s="160">
        <f>IF(ISERROR(RANK(W9,ScratchP3)),"",RANK(W9,ScratchP3))</f>
        <v>4</v>
      </c>
      <c r="Y9" s="162">
        <f>T01TOT3</f>
        <v>1059</v>
      </c>
      <c r="Z9" s="160">
        <f>IF(ISERROR(RANK(Y9,HandiP3)),"",RANK(Y9,HandiP3))</f>
        <v>6</v>
      </c>
      <c r="AA9" s="52"/>
      <c r="AB9" s="161">
        <f>T01CUM5</f>
        <v>1063</v>
      </c>
      <c r="AC9" s="160">
        <f>IF(ISERROR(RANK(AB9,ScratchP5)),"",RANK(AB9,ScratchP5))</f>
        <v>3</v>
      </c>
      <c r="AD9" s="162">
        <f>T01TOT5</f>
        <v>1201</v>
      </c>
      <c r="AE9" s="160">
        <f>IF(ISERROR(RANK(AD9,HandiP5)),"",RANK(AD9,HandiP5))</f>
        <v>2</v>
      </c>
      <c r="AF9" s="52"/>
      <c r="AG9" s="172">
        <f>W9+R9+H9+M9+AB9</f>
        <v>5071</v>
      </c>
      <c r="AH9" s="164">
        <f>AG9/AG$5</f>
        <v>0.8224132338631204</v>
      </c>
      <c r="AI9" s="160">
        <f>IF(ISERROR(RANK(AG9,ScratchGénéral)),"",RANK(AG9,ScratchGénéral))</f>
        <v>4</v>
      </c>
      <c r="AJ9" s="163"/>
      <c r="AK9" s="159">
        <f>Y9+T9+J9+O9+AD9</f>
        <v>5760</v>
      </c>
      <c r="AL9" s="164">
        <f>ROUND(AK9/TOP,3)</f>
        <v>0.934</v>
      </c>
      <c r="AM9" s="160">
        <f>IF(ISERROR(RANK(AK9,HandiGénéral)),"",RANK(AK9,HandiGénéral))</f>
        <v>2</v>
      </c>
    </row>
    <row r="10" spans="1:39" ht="15" customHeight="1">
      <c r="A10" s="171">
        <v>6</v>
      </c>
      <c r="B10" s="167" t="str">
        <f>Inscriptions!B11</f>
        <v>COUTAND Geneviève</v>
      </c>
      <c r="C10" s="168" t="str">
        <f>Inscriptions!C11</f>
        <v>3B</v>
      </c>
      <c r="D10" s="167" t="str">
        <f>Inscriptions!E11</f>
        <v>CERNEAUX Marie-Annick</v>
      </c>
      <c r="E10" s="168" t="str">
        <f>Inscriptions!F11</f>
        <v>2B</v>
      </c>
      <c r="F10" s="169">
        <f>Inscriptions!I11</f>
        <v>1</v>
      </c>
      <c r="G10" s="165"/>
      <c r="H10" s="161">
        <f>T06CUM1</f>
        <v>1435</v>
      </c>
      <c r="I10" s="160">
        <f>IF(ISERROR(RANK(H10,ScratchP1)),"",RANK(H10,ScratchP1))</f>
        <v>1</v>
      </c>
      <c r="J10" s="162">
        <f>T06TOT1</f>
        <v>1511</v>
      </c>
      <c r="K10" s="160">
        <f>IF(ISERROR(RANK(J10,HandiP1)),"",RANK(J10,HandiP1))</f>
        <v>1</v>
      </c>
      <c r="L10" s="52"/>
      <c r="M10" s="161">
        <f>T06CUM4</f>
        <v>990</v>
      </c>
      <c r="N10" s="160">
        <f>IF(ISERROR(RANK(M10,ScratchP4)),"",RANK(M10,ScratchP4))</f>
        <v>8</v>
      </c>
      <c r="O10" s="162">
        <f>T06TOT4</f>
        <v>1053</v>
      </c>
      <c r="P10" s="160">
        <f>IF(ISERROR(RANK(O10,HandiP4)),"",RANK(O10,HandiP4))</f>
        <v>9</v>
      </c>
      <c r="Q10" s="52"/>
      <c r="R10" s="161">
        <f>T06CUM2</f>
        <v>918</v>
      </c>
      <c r="S10" s="160">
        <f>IF(ISERROR(RANK(R10,ScratchP2)),"",RANK(R10,ScratchP2))</f>
        <v>4</v>
      </c>
      <c r="T10" s="162">
        <f>T06TOT2</f>
        <v>979</v>
      </c>
      <c r="U10" s="160">
        <f>IF(ISERROR(RANK(T10,HandiP2)),"",RANK(T10,HandiP2))</f>
        <v>5</v>
      </c>
      <c r="V10" s="52"/>
      <c r="W10" s="161">
        <f>T06CUM3</f>
        <v>1030</v>
      </c>
      <c r="X10" s="160">
        <f>IF(ISERROR(RANK(W10,ScratchP3)),"",RANK(W10,ScratchP3))</f>
        <v>3</v>
      </c>
      <c r="Y10" s="162">
        <f>T06TOT3</f>
        <v>1089</v>
      </c>
      <c r="Z10" s="160">
        <f>IF(ISERROR(RANK(Y10,HandiP3)),"",RANK(Y10,HandiP3))</f>
        <v>3</v>
      </c>
      <c r="AA10" s="52"/>
      <c r="AB10" s="161">
        <f>T06CUM5</f>
        <v>1053</v>
      </c>
      <c r="AC10" s="160">
        <f>IF(ISERROR(RANK(AB10,ScratchP5)),"",RANK(AB10,ScratchP5))</f>
        <v>4</v>
      </c>
      <c r="AD10" s="162">
        <f>T06TOT5</f>
        <v>1118</v>
      </c>
      <c r="AE10" s="160">
        <f>IF(ISERROR(RANK(AD10,HandiP5)),"",RANK(AD10,HandiP5))</f>
        <v>7</v>
      </c>
      <c r="AF10" s="52"/>
      <c r="AG10" s="172">
        <f>W10+R10+H10+M10+AB10</f>
        <v>5426</v>
      </c>
      <c r="AH10" s="164">
        <f>AG10/AG$5</f>
        <v>0.8799870256243918</v>
      </c>
      <c r="AI10" s="160">
        <f>IF(ISERROR(RANK(AG10,ScratchGénéral)),"",RANK(AG10,ScratchGénéral))</f>
        <v>2</v>
      </c>
      <c r="AJ10" s="163"/>
      <c r="AK10" s="159">
        <f>Y10+T10+J10+O10+AD10</f>
        <v>5750</v>
      </c>
      <c r="AL10" s="164">
        <f>ROUND(AK10/TOP,3)</f>
        <v>0.933</v>
      </c>
      <c r="AM10" s="160">
        <f>IF(ISERROR(RANK(AK10,HandiGénéral)),"",RANK(AK10,HandiGénéral))</f>
        <v>3</v>
      </c>
    </row>
    <row r="11" spans="1:39" ht="15" customHeight="1">
      <c r="A11" s="171">
        <v>2</v>
      </c>
      <c r="B11" s="167" t="str">
        <f>Inscriptions!B7</f>
        <v>CABES Marc</v>
      </c>
      <c r="C11" s="168" t="str">
        <f>Inscriptions!C7</f>
        <v>2B</v>
      </c>
      <c r="D11" s="167" t="str">
        <f>Inscriptions!E7</f>
        <v>LEVY Marie-Jo</v>
      </c>
      <c r="E11" s="168" t="str">
        <f>Inscriptions!F7</f>
        <v>3B</v>
      </c>
      <c r="F11" s="169">
        <f>Inscriptions!I7</f>
        <v>1</v>
      </c>
      <c r="G11" s="165"/>
      <c r="H11" s="161">
        <f>T02CUM1</f>
        <v>1172</v>
      </c>
      <c r="I11" s="160">
        <f>IF(ISERROR(RANK(H11,ScratchP1)),"",RANK(H11,ScratchP1))</f>
        <v>5</v>
      </c>
      <c r="J11" s="162">
        <f>T02TOT1</f>
        <v>1248</v>
      </c>
      <c r="K11" s="160">
        <f>IF(ISERROR(RANK(J11,HandiP1)),"",RANK(J11,HandiP1))</f>
        <v>6</v>
      </c>
      <c r="L11" s="52"/>
      <c r="M11" s="161">
        <f>T02CUM4</f>
        <v>994</v>
      </c>
      <c r="N11" s="160">
        <f>IF(ISERROR(RANK(M11,ScratchP4)),"",RANK(M11,ScratchP4))</f>
        <v>7</v>
      </c>
      <c r="O11" s="162">
        <f>T02TOT4</f>
        <v>1057</v>
      </c>
      <c r="P11" s="160">
        <f>IF(ISERROR(RANK(O11,HandiP4)),"",RANK(O11,HandiP4))</f>
        <v>8</v>
      </c>
      <c r="Q11" s="52"/>
      <c r="R11" s="161">
        <f>T02CUM2</f>
        <v>1034</v>
      </c>
      <c r="S11" s="160">
        <f>IF(ISERROR(RANK(R11,ScratchP2)),"",RANK(R11,ScratchP2))</f>
        <v>2</v>
      </c>
      <c r="T11" s="162">
        <f>T02TOT2</f>
        <v>1095</v>
      </c>
      <c r="U11" s="160">
        <f>IF(ISERROR(RANK(T11,HandiP2)),"",RANK(T11,HandiP2))</f>
        <v>2</v>
      </c>
      <c r="V11" s="52"/>
      <c r="W11" s="161">
        <f>T02CUM3</f>
        <v>1043</v>
      </c>
      <c r="X11" s="160">
        <f>IF(ISERROR(RANK(W11,ScratchP3)),"",RANK(W11,ScratchP3))</f>
        <v>2</v>
      </c>
      <c r="Y11" s="162">
        <f>T02TOT3</f>
        <v>1102</v>
      </c>
      <c r="Z11" s="160">
        <f>IF(ISERROR(RANK(Y11,HandiP3)),"",RANK(Y11,HandiP3))</f>
        <v>2</v>
      </c>
      <c r="AA11" s="52"/>
      <c r="AB11" s="161">
        <f>T02CUM5</f>
        <v>1181</v>
      </c>
      <c r="AC11" s="160">
        <f>IF(ISERROR(RANK(AB11,ScratchP5)),"",RANK(AB11,ScratchP5))</f>
        <v>1</v>
      </c>
      <c r="AD11" s="162">
        <f>T02TOT5</f>
        <v>1246</v>
      </c>
      <c r="AE11" s="160">
        <f>IF(ISERROR(RANK(AD11,HandiP5)),"",RANK(AD11,HandiP5))</f>
        <v>1</v>
      </c>
      <c r="AF11" s="52"/>
      <c r="AG11" s="172">
        <f>W11+R11+H11+M11+AB11</f>
        <v>5424</v>
      </c>
      <c r="AH11" s="164">
        <f>AG11/AG$5</f>
        <v>0.8796626662341874</v>
      </c>
      <c r="AI11" s="160">
        <f>IF(ISERROR(RANK(AG11,ScratchGénéral)),"",RANK(AG11,ScratchGénéral))</f>
        <v>3</v>
      </c>
      <c r="AJ11" s="163"/>
      <c r="AK11" s="159">
        <f>Y11+T11+J11+O11+AD11</f>
        <v>5748</v>
      </c>
      <c r="AL11" s="164">
        <f>ROUND(AK11/TOP,3)</f>
        <v>0.932</v>
      </c>
      <c r="AM11" s="160">
        <f>IF(ISERROR(RANK(AK11,HandiGénéral)),"",RANK(AK11,HandiGénéral))</f>
        <v>4</v>
      </c>
    </row>
    <row r="12" spans="1:39" ht="12.75">
      <c r="A12" s="171">
        <v>9</v>
      </c>
      <c r="B12" s="167" t="str">
        <f>Inscriptions!B14</f>
        <v>BRETON Romain</v>
      </c>
      <c r="C12" s="168" t="str">
        <f>Inscriptions!C14</f>
        <v>4D</v>
      </c>
      <c r="D12" s="167" t="str">
        <f>Inscriptions!E14</f>
        <v>SOUSSAN Philippe</v>
      </c>
      <c r="E12" s="168" t="str">
        <f>Inscriptions!F14</f>
        <v>5D</v>
      </c>
      <c r="F12" s="169">
        <f>Inscriptions!I14</f>
        <v>6</v>
      </c>
      <c r="G12" s="165"/>
      <c r="H12" s="161">
        <f>T09CUM1</f>
        <v>1176</v>
      </c>
      <c r="I12" s="160">
        <f>IF(ISERROR(RANK(H12,ScratchP1)),"",RANK(H12,ScratchP1))</f>
        <v>4</v>
      </c>
      <c r="J12" s="162">
        <f>T09TOT1</f>
        <v>1334</v>
      </c>
      <c r="K12" s="160">
        <f>IF(ISERROR(RANK(J12,HandiP1)),"",RANK(J12,HandiP1))</f>
        <v>2</v>
      </c>
      <c r="L12" s="52"/>
      <c r="M12" s="161">
        <f>T09CUM4</f>
        <v>1041</v>
      </c>
      <c r="N12" s="160">
        <f>IF(ISERROR(RANK(M12,ScratchP4)),"",RANK(M12,ScratchP4))</f>
        <v>4</v>
      </c>
      <c r="O12" s="162">
        <f>T09TOT4</f>
        <v>1172</v>
      </c>
      <c r="P12" s="160">
        <f>IF(ISERROR(RANK(O12,HandiP4)),"",RANK(O12,HandiP4))</f>
        <v>4</v>
      </c>
      <c r="Q12" s="52"/>
      <c r="R12" s="161">
        <f>T09CUM2</f>
        <v>785</v>
      </c>
      <c r="S12" s="160">
        <f>IF(ISERROR(RANK(R12,ScratchP2)),"",RANK(R12,ScratchP2))</f>
        <v>7</v>
      </c>
      <c r="T12" s="162">
        <f>T09TOT2</f>
        <v>912</v>
      </c>
      <c r="U12" s="160">
        <f>IF(ISERROR(RANK(T12,HandiP2)),"",RANK(T12,HandiP2))</f>
        <v>8</v>
      </c>
      <c r="V12" s="52"/>
      <c r="W12" s="161">
        <f>T09CUM3</f>
        <v>898</v>
      </c>
      <c r="X12" s="160">
        <f>IF(ISERROR(RANK(W12,ScratchP3)),"",RANK(W12,ScratchP3))</f>
        <v>8</v>
      </c>
      <c r="Y12" s="162">
        <f>T09TOT3</f>
        <v>1022</v>
      </c>
      <c r="Z12" s="160">
        <f>IF(ISERROR(RANK(Y12,HandiP3)),"",RANK(Y12,HandiP3))</f>
        <v>8</v>
      </c>
      <c r="AA12" s="52"/>
      <c r="AB12" s="161">
        <f>T09CUM5</f>
        <v>1015</v>
      </c>
      <c r="AC12" s="160">
        <f>IF(ISERROR(RANK(AB12,ScratchP5)),"",RANK(AB12,ScratchP5))</f>
        <v>5</v>
      </c>
      <c r="AD12" s="162">
        <f>T09TOT5</f>
        <v>1150</v>
      </c>
      <c r="AE12" s="160">
        <f>IF(ISERROR(RANK(AD12,HandiP5)),"",RANK(AD12,HandiP5))</f>
        <v>3</v>
      </c>
      <c r="AF12" s="52"/>
      <c r="AG12" s="172">
        <f>W12+R12+H12+M12+AB12</f>
        <v>4915</v>
      </c>
      <c r="AH12" s="164">
        <f>AG12/AG$5</f>
        <v>0.7971132014271813</v>
      </c>
      <c r="AI12" s="160">
        <f>IF(ISERROR(RANK(AG12,ScratchGénéral)),"",RANK(AG12,ScratchGénéral))</f>
        <v>5</v>
      </c>
      <c r="AJ12" s="163"/>
      <c r="AK12" s="159">
        <f>Y12+T12+J12+O12+AD12</f>
        <v>5590</v>
      </c>
      <c r="AL12" s="164">
        <f>ROUND(AK12/TOP,3)</f>
        <v>0.907</v>
      </c>
      <c r="AM12" s="160">
        <f>IF(ISERROR(RANK(AK12,HandiGénéral)),"",RANK(AK12,HandiGénéral))</f>
        <v>5</v>
      </c>
    </row>
    <row r="13" spans="1:39" ht="15" customHeight="1">
      <c r="A13" s="171">
        <v>5</v>
      </c>
      <c r="B13" s="167" t="str">
        <f>Inscriptions!B10</f>
        <v>LIBRA Lysiane</v>
      </c>
      <c r="C13" s="168" t="str">
        <f>Inscriptions!C10</f>
        <v>5D</v>
      </c>
      <c r="D13" s="167" t="str">
        <f>Inscriptions!E10</f>
        <v>GAINE Chantal</v>
      </c>
      <c r="E13" s="168" t="str">
        <f>Inscriptions!F10</f>
        <v>5C</v>
      </c>
      <c r="F13" s="169">
        <f>Inscriptions!I10</f>
        <v>8</v>
      </c>
      <c r="G13" s="165"/>
      <c r="H13" s="161">
        <f>T05CUM1</f>
        <v>1025</v>
      </c>
      <c r="I13" s="160">
        <f>IF(ISERROR(RANK(H13,ScratchP1)),"",RANK(H13,ScratchP1))</f>
        <v>9</v>
      </c>
      <c r="J13" s="162">
        <f>T05TOT1</f>
        <v>1204</v>
      </c>
      <c r="K13" s="160">
        <f>IF(ISERROR(RANK(J13,HandiP1)),"",RANK(J13,HandiP1))</f>
        <v>9</v>
      </c>
      <c r="L13" s="52"/>
      <c r="M13" s="161">
        <f>T05CUM4</f>
        <v>989</v>
      </c>
      <c r="N13" s="160">
        <f>IF(ISERROR(RANK(M13,ScratchP4)),"",RANK(M13,ScratchP4))</f>
        <v>9</v>
      </c>
      <c r="O13" s="162">
        <f>T05TOT4</f>
        <v>1137</v>
      </c>
      <c r="P13" s="160">
        <f>IF(ISERROR(RANK(O13,HandiP4)),"",RANK(O13,HandiP4))</f>
        <v>7</v>
      </c>
      <c r="Q13" s="52"/>
      <c r="R13" s="161">
        <f>T05CUM2</f>
        <v>722</v>
      </c>
      <c r="S13" s="160">
        <f>IF(ISERROR(RANK(R13,ScratchP2)),"",RANK(R13,ScratchP2))</f>
        <v>8</v>
      </c>
      <c r="T13" s="162">
        <f>T05TOT2</f>
        <v>944</v>
      </c>
      <c r="U13" s="160">
        <f>IF(ISERROR(RANK(T13,HandiP2)),"",RANK(T13,HandiP2))</f>
        <v>7</v>
      </c>
      <c r="V13" s="52"/>
      <c r="W13" s="161">
        <f>T05CUM3</f>
        <v>850</v>
      </c>
      <c r="X13" s="160">
        <f>IF(ISERROR(RANK(W13,ScratchP3)),"",RANK(W13,ScratchP3))</f>
        <v>9</v>
      </c>
      <c r="Y13" s="162">
        <f>T05TOT3</f>
        <v>1066</v>
      </c>
      <c r="Z13" s="160">
        <f>IF(ISERROR(RANK(Y13,HandiP3)),"",RANK(Y13,HandiP3))</f>
        <v>4</v>
      </c>
      <c r="AA13" s="52"/>
      <c r="AB13" s="161">
        <f>T05CUM5</f>
        <v>895</v>
      </c>
      <c r="AC13" s="160">
        <f>IF(ISERROR(RANK(AB13,ScratchP5)),"",RANK(AB13,ScratchP5))</f>
        <v>7</v>
      </c>
      <c r="AD13" s="162">
        <f>T05TOT5</f>
        <v>1145</v>
      </c>
      <c r="AE13" s="160">
        <f>IF(ISERROR(RANK(AD13,HandiP5)),"",RANK(AD13,HandiP5))</f>
        <v>4</v>
      </c>
      <c r="AF13" s="52"/>
      <c r="AG13" s="172">
        <f>W13+R13+H13+M13+AB13</f>
        <v>4481</v>
      </c>
      <c r="AH13" s="164">
        <f>AG13/AG$5</f>
        <v>0.7267272137528381</v>
      </c>
      <c r="AI13" s="160">
        <f>IF(ISERROR(RANK(AG13,ScratchGénéral)),"",RANK(AG13,ScratchGénéral))</f>
        <v>8</v>
      </c>
      <c r="AJ13" s="163"/>
      <c r="AK13" s="159">
        <f>Y13+T13+J13+O13+AD13</f>
        <v>5496</v>
      </c>
      <c r="AL13" s="164">
        <f>ROUND(AK13/TOP,3)</f>
        <v>0.891</v>
      </c>
      <c r="AM13" s="160">
        <f>IF(ISERROR(RANK(AK13,HandiGénéral)),"",RANK(AK13,HandiGénéral))</f>
        <v>6</v>
      </c>
    </row>
    <row r="14" spans="1:39" ht="15" customHeight="1">
      <c r="A14" s="171">
        <v>3</v>
      </c>
      <c r="B14" s="167" t="str">
        <f>Inscriptions!B8</f>
        <v>BOYER Claudine</v>
      </c>
      <c r="C14" s="168" t="str">
        <f>Inscriptions!C8</f>
        <v>5D</v>
      </c>
      <c r="D14" s="167" t="str">
        <f>Inscriptions!E8</f>
        <v>WINTREBERT Hélène</v>
      </c>
      <c r="E14" s="168" t="str">
        <f>Inscriptions!F8</f>
        <v>5D</v>
      </c>
      <c r="F14" s="169">
        <f>Inscriptions!I8</f>
        <v>9</v>
      </c>
      <c r="G14" s="165"/>
      <c r="H14" s="161">
        <f>T03CUM1</f>
        <v>1036</v>
      </c>
      <c r="I14" s="160">
        <f>IF(ISERROR(RANK(H14,ScratchP1)),"",RANK(H14,ScratchP1))</f>
        <v>8</v>
      </c>
      <c r="J14" s="162">
        <f>T03TOT1</f>
        <v>1220</v>
      </c>
      <c r="K14" s="160">
        <f>IF(ISERROR(RANK(J14,HandiP1)),"",RANK(J14,HandiP1))</f>
        <v>8</v>
      </c>
      <c r="L14" s="52"/>
      <c r="M14" s="161">
        <f>T03CUM4</f>
        <v>996</v>
      </c>
      <c r="N14" s="160">
        <f>IF(ISERROR(RANK(M14,ScratchP4)),"",RANK(M14,ScratchP4))</f>
        <v>6</v>
      </c>
      <c r="O14" s="162">
        <f>T03TOT4</f>
        <v>1148</v>
      </c>
      <c r="P14" s="160">
        <f>IF(ISERROR(RANK(O14,HandiP4)),"",RANK(O14,HandiP4))</f>
        <v>5</v>
      </c>
      <c r="Q14" s="52"/>
      <c r="R14" s="161">
        <f>T03CUM2</f>
        <v>811</v>
      </c>
      <c r="S14" s="160">
        <f>IF(ISERROR(RANK(R14,ScratchP2)),"",RANK(R14,ScratchP2))</f>
        <v>6</v>
      </c>
      <c r="T14" s="162">
        <f>T03TOT2</f>
        <v>959</v>
      </c>
      <c r="U14" s="160">
        <f>IF(ISERROR(RANK(T14,HandiP2)),"",RANK(T14,HandiP2))</f>
        <v>6</v>
      </c>
      <c r="V14" s="52"/>
      <c r="W14" s="161">
        <f>T03CUM3</f>
        <v>917</v>
      </c>
      <c r="X14" s="160">
        <f>IF(ISERROR(RANK(W14,ScratchP3)),"",RANK(W14,ScratchP3))</f>
        <v>5</v>
      </c>
      <c r="Y14" s="162">
        <f>T03TOT3</f>
        <v>1061</v>
      </c>
      <c r="Z14" s="160">
        <f>IF(ISERROR(RANK(Y14,HandiP3)),"",RANK(Y14,HandiP3))</f>
        <v>5</v>
      </c>
      <c r="AA14" s="52"/>
      <c r="AB14" s="161">
        <f>T03CUM5</f>
        <v>892</v>
      </c>
      <c r="AC14" s="160">
        <f>IF(ISERROR(RANK(AB14,ScratchP5)),"",RANK(AB14,ScratchP5))</f>
        <v>8</v>
      </c>
      <c r="AD14" s="162">
        <f>T03TOT5</f>
        <v>1050</v>
      </c>
      <c r="AE14" s="160">
        <f>IF(ISERROR(RANK(AD14,HandiP5)),"",RANK(AD14,HandiP5))</f>
        <v>8</v>
      </c>
      <c r="AF14" s="52"/>
      <c r="AG14" s="172">
        <f>W14+R14+H14+M14+AB14</f>
        <v>4652</v>
      </c>
      <c r="AH14" s="164">
        <f>AG14/AG$5</f>
        <v>0.7544599416153097</v>
      </c>
      <c r="AI14" s="160">
        <f>IF(ISERROR(RANK(AG14,ScratchGénéral)),"",RANK(AG14,ScratchGénéral))</f>
        <v>7</v>
      </c>
      <c r="AJ14" s="163"/>
      <c r="AK14" s="159">
        <f>Y14+T14+J14+O14+AD14</f>
        <v>5438</v>
      </c>
      <c r="AL14" s="164">
        <f>ROUND(AK14/TOP,3)</f>
        <v>0.882</v>
      </c>
      <c r="AM14" s="160">
        <f>IF(ISERROR(RANK(AK14,HandiGénéral)),"",RANK(AK14,HandiGénéral))</f>
        <v>7</v>
      </c>
    </row>
    <row r="15" spans="1:39" ht="12.75">
      <c r="A15" s="171">
        <v>7</v>
      </c>
      <c r="B15" s="167" t="str">
        <f>Inscriptions!B12</f>
        <v>CLAUSON Annie</v>
      </c>
      <c r="C15" s="168">
        <f>Inscriptions!C12</f>
        <v>7</v>
      </c>
      <c r="D15" s="167" t="str">
        <f>Inscriptions!E12</f>
        <v>LIEVRE Roseline</v>
      </c>
      <c r="E15" s="168" t="str">
        <f>Inscriptions!F12</f>
        <v>4A</v>
      </c>
      <c r="F15" s="169">
        <f>Inscriptions!I12</f>
        <v>5</v>
      </c>
      <c r="G15" s="165"/>
      <c r="H15" s="161">
        <f>T07CUM1</f>
        <v>1108</v>
      </c>
      <c r="I15" s="160">
        <f>IF(ISERROR(RANK(H15,ScratchP1)),"",RANK(H15,ScratchP1))</f>
        <v>6</v>
      </c>
      <c r="J15" s="162">
        <f>T07TOT1</f>
        <v>1262</v>
      </c>
      <c r="K15" s="160">
        <f>IF(ISERROR(RANK(J15,HandiP1)),"",RANK(J15,HandiP1))</f>
        <v>5</v>
      </c>
      <c r="L15" s="52"/>
      <c r="M15" s="161">
        <f>T07CUM4</f>
        <v>1019</v>
      </c>
      <c r="N15" s="160">
        <f>IF(ISERROR(RANK(M15,ScratchP4)),"",RANK(M15,ScratchP4))</f>
        <v>5</v>
      </c>
      <c r="O15" s="162">
        <f>T07TOT4</f>
        <v>1146</v>
      </c>
      <c r="P15" s="160">
        <f>IF(ISERROR(RANK(O15,HandiP4)),"",RANK(O15,HandiP4))</f>
        <v>6</v>
      </c>
      <c r="Q15" s="52"/>
      <c r="R15" s="161">
        <f>T07CUM2</f>
        <v>687</v>
      </c>
      <c r="S15" s="160">
        <f>IF(ISERROR(RANK(R15,ScratchP2)),"",RANK(R15,ScratchP2))</f>
        <v>9</v>
      </c>
      <c r="T15" s="162">
        <f>T07TOT2</f>
        <v>811</v>
      </c>
      <c r="U15" s="160">
        <f>IF(ISERROR(RANK(T15,HandiP2)),"",RANK(T15,HandiP2))</f>
        <v>9</v>
      </c>
      <c r="V15" s="52"/>
      <c r="W15" s="161">
        <f>T07CUM3</f>
        <v>899</v>
      </c>
      <c r="X15" s="160">
        <f>IF(ISERROR(RANK(W15,ScratchP3)),"",RANK(W15,ScratchP3))</f>
        <v>7</v>
      </c>
      <c r="Y15" s="162">
        <f>T07TOT3</f>
        <v>1026</v>
      </c>
      <c r="Z15" s="160">
        <f>IF(ISERROR(RANK(Y15,HandiP3)),"",RANK(Y15,HandiP3))</f>
        <v>7</v>
      </c>
      <c r="AA15" s="52"/>
      <c r="AB15" s="161">
        <f>T07CUM5</f>
        <v>996</v>
      </c>
      <c r="AC15" s="160">
        <f>IF(ISERROR(RANK(AB15,ScratchP5)),"",RANK(AB15,ScratchP5))</f>
        <v>6</v>
      </c>
      <c r="AD15" s="162">
        <f>T07TOT5</f>
        <v>1135</v>
      </c>
      <c r="AE15" s="160">
        <f>IF(ISERROR(RANK(AD15,HandiP5)),"",RANK(AD15,HandiP5))</f>
        <v>5</v>
      </c>
      <c r="AF15" s="52"/>
      <c r="AG15" s="172">
        <f>W15+R15+H15+M15+AB15</f>
        <v>4709</v>
      </c>
      <c r="AH15" s="164">
        <f>AG15/AG$5</f>
        <v>0.7637041842361336</v>
      </c>
      <c r="AI15" s="160">
        <f>IF(ISERROR(RANK(AG15,ScratchGénéral)),"",RANK(AG15,ScratchGénéral))</f>
        <v>6</v>
      </c>
      <c r="AJ15" s="163"/>
      <c r="AK15" s="159">
        <f>Y15+T15+J15+O15+AD15</f>
        <v>5380</v>
      </c>
      <c r="AL15" s="164">
        <f>ROUND(AK15/TOP,3)</f>
        <v>0.873</v>
      </c>
      <c r="AM15" s="160">
        <f>IF(ISERROR(RANK(AK15,HandiGénéral)),"",RANK(AK15,HandiGénéral))</f>
        <v>8</v>
      </c>
    </row>
    <row r="16" spans="1:39" ht="15" customHeight="1">
      <c r="A16" s="171">
        <v>4</v>
      </c>
      <c r="B16" s="167" t="str">
        <f>Inscriptions!B9</f>
        <v>MAUREL Jacques</v>
      </c>
      <c r="C16" s="168" t="str">
        <f>Inscriptions!C9</f>
        <v>6A</v>
      </c>
      <c r="D16" s="167" t="str">
        <f>Inscriptions!E9</f>
        <v>MAUREL Véronique</v>
      </c>
      <c r="E16" s="168" t="str">
        <f>Inscriptions!F9</f>
        <v>4B</v>
      </c>
      <c r="F16" s="169">
        <f>Inscriptions!I9</f>
        <v>4</v>
      </c>
      <c r="G16" s="165"/>
      <c r="H16" s="161">
        <f>T04CUM1</f>
        <v>1177</v>
      </c>
      <c r="I16" s="160">
        <f>IF(ISERROR(RANK(H16,ScratchP1)),"",RANK(H16,ScratchP1))</f>
        <v>3</v>
      </c>
      <c r="J16" s="162">
        <f>T04TOT1</f>
        <v>1323</v>
      </c>
      <c r="K16" s="160">
        <f>IF(ISERROR(RANK(J16,HandiP1)),"",RANK(J16,HandiP1))</f>
        <v>3</v>
      </c>
      <c r="L16" s="52"/>
      <c r="M16" s="161">
        <f>T04CUM4</f>
        <v>1077</v>
      </c>
      <c r="N16" s="160">
        <f>IF(ISERROR(RANK(M16,ScratchP4)),"",RANK(M16,ScratchP4))</f>
        <v>2</v>
      </c>
      <c r="O16" s="162">
        <f>T04TOT4</f>
        <v>1197</v>
      </c>
      <c r="P16" s="160">
        <f>IF(ISERROR(RANK(O16,HandiP4)),"",RANK(O16,HandiP4))</f>
        <v>2</v>
      </c>
      <c r="Q16" s="52"/>
      <c r="R16" s="161">
        <f>T04CUM2</f>
        <v>888</v>
      </c>
      <c r="S16" s="160">
        <f>IF(ISERROR(RANK(R16,ScratchP2)),"",RANK(R16,ScratchP2))</f>
        <v>5</v>
      </c>
      <c r="T16" s="162">
        <f>T04TOT2</f>
        <v>1005</v>
      </c>
      <c r="U16" s="160">
        <f>IF(ISERROR(RANK(T16,HandiP2)),"",RANK(T16,HandiP2))</f>
        <v>4</v>
      </c>
      <c r="V16" s="52"/>
      <c r="W16" s="161">
        <f>T04CUM3</f>
        <v>907</v>
      </c>
      <c r="X16" s="160">
        <f>IF(ISERROR(RANK(W16,ScratchP3)),"",RANK(W16,ScratchP3))</f>
        <v>6</v>
      </c>
      <c r="Y16" s="162">
        <f>T04TOT3</f>
        <v>1021</v>
      </c>
      <c r="Z16" s="160">
        <f>IF(ISERROR(RANK(Y16,HandiP3)),"",RANK(Y16,HandiP3))</f>
        <v>9</v>
      </c>
      <c r="AA16" s="52"/>
      <c r="AB16" s="161">
        <f>T04CUM5</f>
        <v>0</v>
      </c>
      <c r="AC16" s="160">
        <f>IF(ISERROR(RANK(AB16,ScratchP5)),"",RANK(AB16,ScratchP5))</f>
        <v>9</v>
      </c>
      <c r="AD16" s="162">
        <f>T04TOT5</f>
        <v>125</v>
      </c>
      <c r="AE16" s="160">
        <f>IF(ISERROR(RANK(AD16,HandiP5)),"",RANK(AD16,HandiP5))</f>
        <v>13</v>
      </c>
      <c r="AF16" s="52"/>
      <c r="AG16" s="172">
        <f>W16+R16+H16+M16+AB16</f>
        <v>4049</v>
      </c>
      <c r="AH16" s="164">
        <f>AG16/AG$5</f>
        <v>0.6566655854686994</v>
      </c>
      <c r="AI16" s="160">
        <f>IF(ISERROR(RANK(AG16,ScratchGénéral)),"",RANK(AG16,ScratchGénéral))</f>
        <v>9</v>
      </c>
      <c r="AJ16" s="163"/>
      <c r="AK16" s="159">
        <f>Y16+T16+J16+O16+AD16</f>
        <v>4671</v>
      </c>
      <c r="AL16" s="164">
        <f>ROUND(AK16/TOP,3)</f>
        <v>0.758</v>
      </c>
      <c r="AM16" s="160">
        <f>IF(ISERROR(RANK(AK16,HandiGénéral)),"",RANK(AK16,HandiGénéral))</f>
        <v>9</v>
      </c>
    </row>
    <row r="17" spans="1:39" ht="12.75">
      <c r="A17" s="171">
        <v>12</v>
      </c>
      <c r="B17" s="167" t="str">
        <f>Inscriptions!B17</f>
        <v>FANTOME Joueur</v>
      </c>
      <c r="C17" s="168">
        <f>Inscriptions!C17</f>
        <v>7</v>
      </c>
      <c r="D17" s="167" t="str">
        <f>Inscriptions!E17</f>
        <v>FANTOME Joueur</v>
      </c>
      <c r="E17" s="168">
        <f>Inscriptions!F17</f>
        <v>7</v>
      </c>
      <c r="F17" s="169">
        <f>Inscriptions!I17</f>
        <v>10</v>
      </c>
      <c r="G17" s="165"/>
      <c r="H17" s="161">
        <f>T12CUM1</f>
        <v>0</v>
      </c>
      <c r="I17" s="160">
        <f>IF(ISERROR(RANK(H17,ScratchP1)),"",RANK(H17,ScratchP1))</f>
        <v>10</v>
      </c>
      <c r="J17" s="162">
        <f>T12TOT1</f>
        <v>238</v>
      </c>
      <c r="K17" s="160">
        <f>IF(ISERROR(RANK(J17,HandiP1)),"",RANK(J17,HandiP1))</f>
        <v>10</v>
      </c>
      <c r="L17" s="52"/>
      <c r="M17" s="161">
        <f>T12CUM4</f>
        <v>0</v>
      </c>
      <c r="N17" s="160">
        <f>IF(ISERROR(RANK(M17,ScratchP4)),"",RANK(M17,ScratchP4))</f>
        <v>10</v>
      </c>
      <c r="O17" s="162">
        <f>T12TOT4</f>
        <v>197</v>
      </c>
      <c r="P17" s="160">
        <f>IF(ISERROR(RANK(O17,HandiP4)),"",RANK(O17,HandiP4))</f>
        <v>10</v>
      </c>
      <c r="Q17" s="52"/>
      <c r="R17" s="161">
        <f>T12CUM2</f>
        <v>0</v>
      </c>
      <c r="S17" s="160">
        <f>IF(ISERROR(RANK(R17,ScratchP2)),"",RANK(R17,ScratchP2))</f>
        <v>10</v>
      </c>
      <c r="T17" s="162">
        <f>T12TOT2</f>
        <v>192</v>
      </c>
      <c r="U17" s="160">
        <f>IF(ISERROR(RANK(T17,HandiP2)),"",RANK(T17,HandiP2))</f>
        <v>10</v>
      </c>
      <c r="V17" s="52"/>
      <c r="W17" s="161">
        <f>T12CUM3</f>
        <v>0</v>
      </c>
      <c r="X17" s="160">
        <f>IF(ISERROR(RANK(W17,ScratchP3)),"",RANK(W17,ScratchP3))</f>
        <v>10</v>
      </c>
      <c r="Y17" s="162">
        <f>T12TOT3</f>
        <v>187</v>
      </c>
      <c r="Z17" s="160">
        <f>IF(ISERROR(RANK(Y17,HandiP3)),"",RANK(Y17,HandiP3))</f>
        <v>10</v>
      </c>
      <c r="AA17" s="52"/>
      <c r="AB17" s="161">
        <f>T12CUM5</f>
        <v>0</v>
      </c>
      <c r="AC17" s="160">
        <f>IF(ISERROR(RANK(AB17,ScratchP5)),"",RANK(AB17,ScratchP5))</f>
        <v>9</v>
      </c>
      <c r="AD17" s="162">
        <f>T12TOT5</f>
        <v>204</v>
      </c>
      <c r="AE17" s="160">
        <f>IF(ISERROR(RANK(AD17,HandiP5)),"",RANK(AD17,HandiP5))</f>
        <v>9</v>
      </c>
      <c r="AF17" s="52"/>
      <c r="AG17" s="172">
        <f>W17+R17+H17+M17+AB17</f>
        <v>0</v>
      </c>
      <c r="AH17" s="164">
        <f>AG17/AG$5</f>
        <v>0</v>
      </c>
      <c r="AI17" s="160">
        <f>IF(ISERROR(RANK(AG17,ScratchGénéral)),"",RANK(AG17,ScratchGénéral))</f>
        <v>10</v>
      </c>
      <c r="AJ17" s="163"/>
      <c r="AK17" s="159">
        <f>Y17+T17+J17+O17+AD17</f>
        <v>1018</v>
      </c>
      <c r="AL17" s="164">
        <f>ROUND(AK17/TOP,3)</f>
        <v>0.165</v>
      </c>
      <c r="AM17" s="160">
        <f>IF(ISERROR(RANK(AK17,HandiGénéral)),"",RANK(AK17,HandiGénéral))</f>
        <v>10</v>
      </c>
    </row>
    <row r="18" spans="1:39" ht="15" customHeight="1">
      <c r="A18" s="171">
        <v>11</v>
      </c>
      <c r="B18" s="167" t="str">
        <f>Inscriptions!B16</f>
        <v>FANTOME Joueur</v>
      </c>
      <c r="C18" s="168">
        <f>Inscriptions!C16</f>
        <v>7</v>
      </c>
      <c r="D18" s="167" t="str">
        <f>Inscriptions!E16</f>
        <v>FANTOME Joueur</v>
      </c>
      <c r="E18" s="168">
        <f>Inscriptions!F16</f>
        <v>7</v>
      </c>
      <c r="F18" s="169">
        <f>Inscriptions!I16</f>
        <v>10</v>
      </c>
      <c r="G18" s="165"/>
      <c r="H18" s="161">
        <f>T11CUM1</f>
        <v>0</v>
      </c>
      <c r="I18" s="160">
        <f>IF(ISERROR(RANK(H18,ScratchP1)),"",RANK(H18,ScratchP1))</f>
        <v>10</v>
      </c>
      <c r="J18" s="162">
        <f>T11TOT1</f>
        <v>238</v>
      </c>
      <c r="K18" s="160">
        <f>IF(ISERROR(RANK(J18,HandiP1)),"",RANK(J18,HandiP1))</f>
        <v>10</v>
      </c>
      <c r="L18" s="52"/>
      <c r="M18" s="161">
        <f>T11CUM4</f>
        <v>0</v>
      </c>
      <c r="N18" s="160">
        <f>IF(ISERROR(RANK(M18,ScratchP4)),"",RANK(M18,ScratchP4))</f>
        <v>10</v>
      </c>
      <c r="O18" s="162">
        <f>T11TOT4</f>
        <v>197</v>
      </c>
      <c r="P18" s="160">
        <f>IF(ISERROR(RANK(O18,HandiP4)),"",RANK(O18,HandiP4))</f>
        <v>10</v>
      </c>
      <c r="Q18" s="52"/>
      <c r="R18" s="161">
        <f>T11CUM2</f>
        <v>0</v>
      </c>
      <c r="S18" s="160">
        <f>IF(ISERROR(RANK(R18,ScratchP2)),"",RANK(R18,ScratchP2))</f>
        <v>10</v>
      </c>
      <c r="T18" s="162">
        <f>T11TOT2</f>
        <v>192</v>
      </c>
      <c r="U18" s="160">
        <f>IF(ISERROR(RANK(T18,HandiP2)),"",RANK(T18,HandiP2))</f>
        <v>10</v>
      </c>
      <c r="V18" s="52"/>
      <c r="W18" s="161">
        <f>T11CUM3</f>
        <v>0</v>
      </c>
      <c r="X18" s="160">
        <f>IF(ISERROR(RANK(W18,ScratchP3)),"",RANK(W18,ScratchP3))</f>
        <v>10</v>
      </c>
      <c r="Y18" s="162">
        <f>T11TOT3</f>
        <v>187</v>
      </c>
      <c r="Z18" s="160">
        <f>IF(ISERROR(RANK(Y18,HandiP3)),"",RANK(Y18,HandiP3))</f>
        <v>10</v>
      </c>
      <c r="AA18" s="52"/>
      <c r="AB18" s="161">
        <f>T11CUM5</f>
        <v>0</v>
      </c>
      <c r="AC18" s="160">
        <f>IF(ISERROR(RANK(AB18,ScratchP5)),"",RANK(AB18,ScratchP5))</f>
        <v>9</v>
      </c>
      <c r="AD18" s="162">
        <f>T11TOT5</f>
        <v>204</v>
      </c>
      <c r="AE18" s="160">
        <f>IF(ISERROR(RANK(AD18,HandiP5)),"",RANK(AD18,HandiP5))</f>
        <v>9</v>
      </c>
      <c r="AF18" s="52"/>
      <c r="AG18" s="172">
        <f>W18+R18+H18+M18+AB18</f>
        <v>0</v>
      </c>
      <c r="AH18" s="164">
        <f>AG18/AG$5</f>
        <v>0</v>
      </c>
      <c r="AI18" s="160">
        <f>IF(ISERROR(RANK(AG18,ScratchGénéral)),"",RANK(AG18,ScratchGénéral))</f>
        <v>10</v>
      </c>
      <c r="AJ18" s="163"/>
      <c r="AK18" s="159">
        <f>Y18+T18+J18+O18+AD18</f>
        <v>1018</v>
      </c>
      <c r="AL18" s="164">
        <f>ROUND(AK18/TOP,3)</f>
        <v>0.165</v>
      </c>
      <c r="AM18" s="160">
        <f>IF(ISERROR(RANK(AK18,HandiGénéral)),"",RANK(AK18,HandiGénéral))</f>
        <v>10</v>
      </c>
    </row>
    <row r="19" spans="1:39" ht="15" customHeight="1">
      <c r="A19" s="171">
        <v>10</v>
      </c>
      <c r="B19" s="167" t="str">
        <f>Inscriptions!B15</f>
        <v>FANTOME Joueur</v>
      </c>
      <c r="C19" s="168">
        <f>Inscriptions!C15</f>
        <v>7</v>
      </c>
      <c r="D19" s="167" t="str">
        <f>Inscriptions!E15</f>
        <v>FANTOME Joueur</v>
      </c>
      <c r="E19" s="168">
        <f>Inscriptions!F15</f>
        <v>7</v>
      </c>
      <c r="F19" s="169">
        <f>Inscriptions!I15</f>
        <v>10</v>
      </c>
      <c r="G19" s="165"/>
      <c r="H19" s="161">
        <f>T10CUM1</f>
        <v>0</v>
      </c>
      <c r="I19" s="160">
        <f>IF(ISERROR(RANK(H19,ScratchP1)),"",RANK(H19,ScratchP1))</f>
        <v>10</v>
      </c>
      <c r="J19" s="162">
        <f>T10TOT1</f>
        <v>238</v>
      </c>
      <c r="K19" s="160">
        <f>IF(ISERROR(RANK(J19,HandiP1)),"",RANK(J19,HandiP1))</f>
        <v>10</v>
      </c>
      <c r="L19" s="52"/>
      <c r="M19" s="161">
        <f>T10CUM4</f>
        <v>0</v>
      </c>
      <c r="N19" s="160">
        <f>IF(ISERROR(RANK(M19,ScratchP4)),"",RANK(M19,ScratchP4))</f>
        <v>10</v>
      </c>
      <c r="O19" s="162">
        <f>T10TOT4</f>
        <v>197</v>
      </c>
      <c r="P19" s="160">
        <f>IF(ISERROR(RANK(O19,HandiP4)),"",RANK(O19,HandiP4))</f>
        <v>10</v>
      </c>
      <c r="Q19" s="52"/>
      <c r="R19" s="161">
        <f>T10CUM2</f>
        <v>0</v>
      </c>
      <c r="S19" s="160">
        <f>IF(ISERROR(RANK(R19,ScratchP2)),"",RANK(R19,ScratchP2))</f>
        <v>10</v>
      </c>
      <c r="T19" s="162">
        <f>T10TOT2</f>
        <v>192</v>
      </c>
      <c r="U19" s="160">
        <f>IF(ISERROR(RANK(T19,HandiP2)),"",RANK(T19,HandiP2))</f>
        <v>10</v>
      </c>
      <c r="V19" s="52"/>
      <c r="W19" s="161">
        <f>T10CUM3</f>
        <v>0</v>
      </c>
      <c r="X19" s="160">
        <f>IF(ISERROR(RANK(W19,ScratchP3)),"",RANK(W19,ScratchP3))</f>
        <v>10</v>
      </c>
      <c r="Y19" s="162">
        <f>T10TOT3</f>
        <v>187</v>
      </c>
      <c r="Z19" s="160">
        <f>IF(ISERROR(RANK(Y19,HandiP3)),"",RANK(Y19,HandiP3))</f>
        <v>10</v>
      </c>
      <c r="AA19" s="52"/>
      <c r="AB19" s="161">
        <f>T10CUM5</f>
        <v>0</v>
      </c>
      <c r="AC19" s="160">
        <f>IF(ISERROR(RANK(AB19,ScratchP5)),"",RANK(AB19,ScratchP5))</f>
        <v>9</v>
      </c>
      <c r="AD19" s="162">
        <f>T10TOT5</f>
        <v>204</v>
      </c>
      <c r="AE19" s="160">
        <f>IF(ISERROR(RANK(AD19,HandiP5)),"",RANK(AD19,HandiP5))</f>
        <v>9</v>
      </c>
      <c r="AF19" s="52"/>
      <c r="AG19" s="172">
        <f>W19+R19+H19+M19+AB19</f>
        <v>0</v>
      </c>
      <c r="AH19" s="164">
        <f>AG19/AG$5</f>
        <v>0</v>
      </c>
      <c r="AI19" s="160">
        <f>IF(ISERROR(RANK(AG19,ScratchGénéral)),"",RANK(AG19,ScratchGénéral))</f>
        <v>10</v>
      </c>
      <c r="AJ19" s="163"/>
      <c r="AK19" s="159">
        <f>Y19+T19+J19+O19+AD19</f>
        <v>1018</v>
      </c>
      <c r="AL19" s="164">
        <f>ROUND(AK19/TOP,3)</f>
        <v>0.165</v>
      </c>
      <c r="AM19" s="160">
        <f>IF(ISERROR(RANK(AK19,HandiGénéral)),"",RANK(AK19,HandiGénéral))</f>
        <v>10</v>
      </c>
    </row>
    <row r="20" spans="1:39" ht="15" customHeight="1">
      <c r="A20" s="171">
        <v>13</v>
      </c>
      <c r="B20" s="167" t="str">
        <f>Inscriptions!B18</f>
        <v>FANTOME Joueur</v>
      </c>
      <c r="C20" s="168">
        <f>Inscriptions!C18</f>
        <v>7</v>
      </c>
      <c r="D20" s="167" t="str">
        <f>Inscriptions!E18</f>
        <v>FANTOME Joueur</v>
      </c>
      <c r="E20" s="168">
        <f>Inscriptions!F18</f>
        <v>7</v>
      </c>
      <c r="F20" s="169">
        <f>Inscriptions!I18</f>
        <v>10</v>
      </c>
      <c r="G20" s="165"/>
      <c r="H20" s="161">
        <f>T13CUM1</f>
        <v>0</v>
      </c>
      <c r="I20" s="160">
        <f>IF(ISERROR(RANK(H20,ScratchP1)),"",RANK(H20,ScratchP1))</f>
        <v>10</v>
      </c>
      <c r="J20" s="162">
        <f>T13TOT1</f>
        <v>238</v>
      </c>
      <c r="K20" s="160">
        <f>IF(ISERROR(RANK(J20,HandiP1)),"",RANK(J20,HandiP1))</f>
        <v>10</v>
      </c>
      <c r="L20" s="52"/>
      <c r="M20" s="161">
        <f>T13CUM4</f>
        <v>0</v>
      </c>
      <c r="N20" s="160">
        <f>IF(ISERROR(RANK(M20,ScratchP4)),"",RANK(M20,ScratchP4))</f>
        <v>10</v>
      </c>
      <c r="O20" s="162">
        <f>T13TOT4</f>
        <v>197</v>
      </c>
      <c r="P20" s="160">
        <f>IF(ISERROR(RANK(O20,HandiP4)),"",RANK(O20,HandiP4))</f>
        <v>10</v>
      </c>
      <c r="Q20" s="52"/>
      <c r="R20" s="161">
        <f>T13CUM2</f>
        <v>0</v>
      </c>
      <c r="S20" s="160">
        <f>IF(ISERROR(RANK(R20,ScratchP2)),"",RANK(R20,ScratchP2))</f>
        <v>10</v>
      </c>
      <c r="T20" s="162">
        <f>T13TOT2</f>
        <v>192</v>
      </c>
      <c r="U20" s="160">
        <f>IF(ISERROR(RANK(T20,HandiP2)),"",RANK(T20,HandiP2))</f>
        <v>10</v>
      </c>
      <c r="V20" s="52"/>
      <c r="W20" s="161">
        <f>T13CUM3</f>
        <v>0</v>
      </c>
      <c r="X20" s="160">
        <f>IF(ISERROR(RANK(W20,ScratchP3)),"",RANK(W20,ScratchP3))</f>
        <v>10</v>
      </c>
      <c r="Y20" s="162">
        <f>T13TOT3</f>
        <v>187</v>
      </c>
      <c r="Z20" s="160">
        <f>IF(ISERROR(RANK(Y20,HandiP3)),"",RANK(Y20,HandiP3))</f>
        <v>10</v>
      </c>
      <c r="AA20" s="52"/>
      <c r="AB20" s="161">
        <f>T13CUM5</f>
        <v>0</v>
      </c>
      <c r="AC20" s="160">
        <f>IF(ISERROR(RANK(AB20,ScratchP5)),"",RANK(AB20,ScratchP5))</f>
        <v>9</v>
      </c>
      <c r="AD20" s="162">
        <f>T13TOT5</f>
        <v>204</v>
      </c>
      <c r="AE20" s="160">
        <f>IF(ISERROR(RANK(AD20,HandiP5)),"",RANK(AD20,HandiP5))</f>
        <v>9</v>
      </c>
      <c r="AF20" s="52"/>
      <c r="AG20" s="172">
        <f>W20+R20+H20+M20+AB20</f>
        <v>0</v>
      </c>
      <c r="AH20" s="164">
        <f>AG20/AG$5</f>
        <v>0</v>
      </c>
      <c r="AI20" s="160">
        <f>IF(ISERROR(RANK(AG20,ScratchGénéral)),"",RANK(AG20,ScratchGénéral))</f>
        <v>10</v>
      </c>
      <c r="AJ20" s="163"/>
      <c r="AK20" s="159">
        <f>Y20+T20+J20+O20+AD20</f>
        <v>1018</v>
      </c>
      <c r="AL20" s="164">
        <f>ROUND(AK20/TOP,3)</f>
        <v>0.165</v>
      </c>
      <c r="AM20" s="160">
        <f>IF(ISERROR(RANK(AK20,HandiGénéral)),"",RANK(AK20,HandiGénéral))</f>
        <v>10</v>
      </c>
    </row>
    <row r="24" ht="12.75">
      <c r="BE24" s="2" t="s">
        <v>33</v>
      </c>
    </row>
  </sheetData>
  <sheetProtection formatCells="0" formatColumns="0" formatRows="0" sort="0"/>
  <autoFilter ref="A7:AM20">
    <sortState ref="A8:AM24">
      <sortCondition sortBy="value" ref="AM8:AM24"/>
    </sortState>
  </autoFilter>
  <mergeCells count="20">
    <mergeCell ref="M5:P5"/>
    <mergeCell ref="AB5:AE5"/>
    <mergeCell ref="H4:K4"/>
    <mergeCell ref="H3:K3"/>
    <mergeCell ref="R3:U3"/>
    <mergeCell ref="W3:Z3"/>
    <mergeCell ref="M3:P3"/>
    <mergeCell ref="AB3:AE3"/>
    <mergeCell ref="R4:U4"/>
    <mergeCell ref="W4:Z4"/>
    <mergeCell ref="AG5:AM5"/>
    <mergeCell ref="A2:D2"/>
    <mergeCell ref="M4:P4"/>
    <mergeCell ref="AB4:AE4"/>
    <mergeCell ref="AG3:AM3"/>
    <mergeCell ref="AG4:AI4"/>
    <mergeCell ref="AK4:AM4"/>
    <mergeCell ref="H5:K5"/>
    <mergeCell ref="R5:U5"/>
    <mergeCell ref="W5:Z5"/>
  </mergeCells>
  <printOptions/>
  <pageMargins left="0.787401575" right="0.787401575" top="0.984251969" bottom="0.984251969" header="0.4921259845" footer="0.492125984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BEAUFILS</dc:creator>
  <cp:keywords/>
  <dc:description/>
  <cp:lastModifiedBy>Hervé</cp:lastModifiedBy>
  <cp:lastPrinted>2004-07-07T08:03:15Z</cp:lastPrinted>
  <dcterms:created xsi:type="dcterms:W3CDTF">2000-09-22T10:52:16Z</dcterms:created>
  <dcterms:modified xsi:type="dcterms:W3CDTF">2019-09-10T14:05:55Z</dcterms:modified>
  <cp:category/>
  <cp:version/>
  <cp:contentType/>
  <cp:contentStatus/>
</cp:coreProperties>
</file>